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ondo TV Producciones Canarias S.L.U\Finance &amp; Admnistration\Financial Statements\2019\4T 2019\Diciembre 2019\"/>
    </mc:Choice>
  </mc:AlternateContent>
  <xr:revisionPtr revIDLastSave="0" documentId="13_ncr:1_{8037F57B-7F26-401B-BC77-AA29457CA238}" xr6:coauthVersionLast="45" xr6:coauthVersionMax="45" xr10:uidLastSave="{00000000-0000-0000-0000-000000000000}"/>
  <bookViews>
    <workbookView xWindow="-120" yWindow="-120" windowWidth="30960" windowHeight="16920" tabRatio="730" activeTab="2" xr2:uid="{00000000-000D-0000-FFFF-FFFF00000000}"/>
  </bookViews>
  <sheets>
    <sheet name="COVER" sheetId="1" r:id="rId1"/>
    <sheet name="Activo" sheetId="2" r:id="rId2"/>
    <sheet name="Pasivo" sheetId="3" r:id="rId3"/>
    <sheet name="PyG" sheetId="4" r:id="rId4"/>
    <sheet name="ECPN A)" sheetId="7" r:id="rId5"/>
    <sheet name="ECPN B)" sheetId="8" r:id="rId6"/>
  </sheets>
  <externalReferences>
    <externalReference r:id="rId7"/>
  </externalReferences>
  <definedNames>
    <definedName name="_xlnm._FilterDatabase" localSheetId="5" hidden="1">'ECPN B)'!$L$8:$L$9</definedName>
    <definedName name="_xlnm.Print_Area" localSheetId="1">Activo!$B$1:$E$75</definedName>
    <definedName name="_xlnm.Print_Area" localSheetId="4">'ECPN A)'!$A$1:$E$33</definedName>
    <definedName name="_xlnm.Print_Area" localSheetId="5">'ECPN B)'!$A$1:$F$9</definedName>
    <definedName name="_xlnm.Print_Area" localSheetId="2">Pasivo!$A$1:$E$64</definedName>
    <definedName name="_xlnm.Print_Area" localSheetId="3">PyG!$B$7:$E$89</definedName>
    <definedName name="HTML_OS" hidden="1">0</definedName>
    <definedName name="HTML_PathFile" hidden="1">"U:\Arquivos\Relatórios Mensal de Gestão\MeuHTML.htm"</definedName>
    <definedName name="HTML_Title" hidden="1">"Dotacion"</definedName>
    <definedName name="qryCorpo_mensagem_frete" hidden="1">[1]G2TempSheet!$V$4</definedName>
    <definedName name="qryCorpo_propaganda" hidden="1">[1]G2TempSheet!$P$4</definedName>
    <definedName name="qryCorpo_razao_social" hidden="1">[1]G2TempSheet!$G$4</definedName>
    <definedName name="qryCorpo_requisicao" hidden="1">[1]G2TempSheet!$D$4</definedName>
    <definedName name="qryCorpo_telefone_v" hidden="1">[1]G2TempSheet!$AD$4</definedName>
    <definedName name="qryCorpo_vendedor" hidden="1">[1]G2TempSheet!$AA$4</definedName>
    <definedName name="Z_AE3D5C54_4DC6_4E31_8846_30AC6DAB5A2E_.wvu.Cols" localSheetId="1" hidden="1">Activo!$A:$A</definedName>
    <definedName name="Z_AE3D5C54_4DC6_4E31_8846_30AC6DAB5A2E_.wvu.FilterData" localSheetId="1" hidden="1">Activo!#REF!</definedName>
    <definedName name="Z_AE3D5C54_4DC6_4E31_8846_30AC6DAB5A2E_.wvu.FilterData" localSheetId="4" hidden="1">'ECPN A)'!#REF!</definedName>
    <definedName name="Z_AE3D5C54_4DC6_4E31_8846_30AC6DAB5A2E_.wvu.FilterData" localSheetId="5" hidden="1">'ECPN B)'!$L$8:$L$9</definedName>
    <definedName name="Z_AE3D5C54_4DC6_4E31_8846_30AC6DAB5A2E_.wvu.FilterData" localSheetId="2" hidden="1">Pasivo!#REF!</definedName>
    <definedName name="Z_AE3D5C54_4DC6_4E31_8846_30AC6DAB5A2E_.wvu.FilterData" localSheetId="3" hidden="1">PyG!#REF!</definedName>
    <definedName name="Z_AE3D5C54_4DC6_4E31_8846_30AC6DAB5A2E_.wvu.PrintArea" localSheetId="1" hidden="1">Activo!$A$1:$E$75</definedName>
    <definedName name="Z_AE3D5C54_4DC6_4E31_8846_30AC6DAB5A2E_.wvu.PrintArea" localSheetId="4" hidden="1">'ECPN A)'!$A$1:$E$33</definedName>
    <definedName name="Z_AE3D5C54_4DC6_4E31_8846_30AC6DAB5A2E_.wvu.PrintArea" localSheetId="5" hidden="1">'ECPN B)'!$A$1:$F$9</definedName>
    <definedName name="Z_AE3D5C54_4DC6_4E31_8846_30AC6DAB5A2E_.wvu.PrintArea" localSheetId="2" hidden="1">Pasivo!$A$1:$E$64</definedName>
    <definedName name="Z_AE3D5C54_4DC6_4E31_8846_30AC6DAB5A2E_.wvu.PrintArea" localSheetId="3" hidden="1">PyG!$A$1:$E$89</definedName>
    <definedName name="Z_AE3D5C54_4DC6_4E31_8846_30AC6DAB5A2E_.wvu.Rows" localSheetId="5" hidden="1">'ECPN B)'!#REF!</definedName>
    <definedName name="Z_B690361E_7F5D_435B_BFEE_5B4005E7C692_.wvu.Cols" localSheetId="1" hidden="1">Activo!$A:$A</definedName>
    <definedName name="Z_B690361E_7F5D_435B_BFEE_5B4005E7C692_.wvu.FilterData" localSheetId="1" hidden="1">Activo!#REF!</definedName>
    <definedName name="Z_B690361E_7F5D_435B_BFEE_5B4005E7C692_.wvu.FilterData" localSheetId="4" hidden="1">'ECPN A)'!#REF!</definedName>
    <definedName name="Z_B690361E_7F5D_435B_BFEE_5B4005E7C692_.wvu.FilterData" localSheetId="5" hidden="1">'ECPN B)'!$L$8:$L$9</definedName>
    <definedName name="Z_B690361E_7F5D_435B_BFEE_5B4005E7C692_.wvu.FilterData" localSheetId="2" hidden="1">Pasivo!#REF!</definedName>
    <definedName name="Z_B690361E_7F5D_435B_BFEE_5B4005E7C692_.wvu.FilterData" localSheetId="3" hidden="1">PyG!#REF!</definedName>
    <definedName name="Z_B690361E_7F5D_435B_BFEE_5B4005E7C692_.wvu.PrintArea" localSheetId="1" hidden="1">Activo!$B$57:$E$63</definedName>
    <definedName name="Z_B690361E_7F5D_435B_BFEE_5B4005E7C692_.wvu.PrintArea" localSheetId="4" hidden="1">'ECPN A)'!$A$1:$E$33</definedName>
    <definedName name="Z_B690361E_7F5D_435B_BFEE_5B4005E7C692_.wvu.PrintArea" localSheetId="5" hidden="1">'ECPN B)'!$A$1:$F$9</definedName>
    <definedName name="Z_B690361E_7F5D_435B_BFEE_5B4005E7C692_.wvu.PrintArea" localSheetId="2" hidden="1">Pasivo!$A$1:$E$64</definedName>
    <definedName name="Z_B690361E_7F5D_435B_BFEE_5B4005E7C692_.wvu.PrintArea" localSheetId="3" hidden="1">PyG!$A$1:$E$89</definedName>
    <definedName name="Z_B690361E_7F5D_435B_BFEE_5B4005E7C692_.wvu.Rows" localSheetId="5" hidden="1">'ECPN B)'!#REF!</definedName>
  </definedNames>
  <calcPr calcId="181029"/>
  <customWorkbookViews>
    <customWorkbookView name="Javier Negro - Vista personalizada" guid="{B690361E-7F5D-435B-BFEE-5B4005E7C692}" mergeInterval="0" personalView="1" maximized="1" windowWidth="1020" windowHeight="483" tabRatio="906" activeSheetId="32"/>
    <customWorkbookView name="Julia Manzanares - Personal View" guid="{AE3D5C54-4DC6-4E31-8846-30AC6DAB5A2E}" mergeInterval="0" changesSavedWin="1" personalView="1" maximized="1" windowWidth="1020" windowHeight="543" tabRatio="906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7" l="1"/>
  <c r="B2" i="8" l="1"/>
  <c r="D19" i="7"/>
  <c r="B5" i="8" l="1"/>
  <c r="B2" i="4"/>
  <c r="B2" i="2"/>
  <c r="D6" i="3"/>
  <c r="G48" i="8" l="1"/>
  <c r="I48" i="8" s="1"/>
  <c r="I23" i="8"/>
  <c r="D20" i="8"/>
  <c r="D31" i="8" s="1"/>
  <c r="D37" i="8" s="1"/>
  <c r="I14" i="8"/>
  <c r="D7" i="4"/>
  <c r="D41" i="8"/>
  <c r="I47" i="8"/>
  <c r="I46" i="8"/>
  <c r="I45" i="8"/>
  <c r="I44" i="8"/>
  <c r="I43" i="8"/>
  <c r="I42" i="8"/>
  <c r="B2" i="3"/>
  <c r="I35" i="8"/>
  <c r="H16" i="8"/>
  <c r="H29" i="8" s="1"/>
  <c r="E29" i="8" s="1"/>
  <c r="G16" i="8"/>
  <c r="F16" i="8"/>
  <c r="F18" i="8" s="1"/>
  <c r="E16" i="8"/>
  <c r="C16" i="8"/>
  <c r="I10" i="8"/>
  <c r="H41" i="8"/>
  <c r="F41" i="8"/>
  <c r="E41" i="8"/>
  <c r="C41" i="8"/>
  <c r="H20" i="8"/>
  <c r="G20" i="8"/>
  <c r="G31" i="8" s="1"/>
  <c r="G37" i="8" s="1"/>
  <c r="F20" i="8"/>
  <c r="E20" i="8"/>
  <c r="C20" i="8"/>
  <c r="C31" i="8" s="1"/>
  <c r="C37" i="8" s="1"/>
  <c r="D29" i="7"/>
  <c r="E29" i="7"/>
  <c r="E33" i="7"/>
  <c r="E21" i="7"/>
  <c r="D21" i="7"/>
  <c r="B1" i="8"/>
  <c r="B1" i="7"/>
  <c r="B1" i="4"/>
  <c r="B1" i="3"/>
  <c r="B1" i="2"/>
  <c r="D33" i="7"/>
  <c r="F18" i="1"/>
  <c r="I33" i="8"/>
  <c r="D10" i="7"/>
  <c r="E10" i="7"/>
  <c r="F31" i="8"/>
  <c r="F37" i="8" s="1"/>
  <c r="E18" i="8"/>
  <c r="D80" i="2"/>
  <c r="E80" i="2"/>
  <c r="E12" i="7"/>
  <c r="H18" i="8"/>
  <c r="I18" i="8" s="1"/>
  <c r="E67" i="3"/>
  <c r="D78" i="2"/>
  <c r="H39" i="8"/>
  <c r="I39" i="8" s="1"/>
  <c r="D67" i="3"/>
  <c r="D12" i="7"/>
  <c r="E78" i="2"/>
  <c r="E31" i="7" l="1"/>
  <c r="E32" i="7" s="1"/>
  <c r="C52" i="8"/>
  <c r="C54" i="8" s="1"/>
  <c r="I20" i="8"/>
  <c r="D52" i="8"/>
  <c r="D54" i="8" s="1"/>
  <c r="I29" i="8"/>
  <c r="E31" i="8"/>
  <c r="E37" i="8" s="1"/>
  <c r="E52" i="8" s="1"/>
  <c r="E54" i="8" s="1"/>
  <c r="I16" i="8"/>
  <c r="G41" i="8"/>
  <c r="G52" i="8" s="1"/>
  <c r="G54" i="8" s="1"/>
  <c r="D31" i="7"/>
  <c r="I41" i="8"/>
  <c r="H31" i="8"/>
  <c r="H37" i="8" s="1"/>
  <c r="H50" i="8" s="1"/>
  <c r="F50" i="8" s="1"/>
  <c r="I31" i="8" l="1"/>
  <c r="I37" i="8" s="1"/>
  <c r="D32" i="7"/>
  <c r="F52" i="8"/>
  <c r="F54" i="8" s="1"/>
  <c r="I50" i="8"/>
  <c r="H52" i="8"/>
  <c r="H54" i="8" s="1"/>
  <c r="I52" i="8" l="1"/>
  <c r="I54" i="8" s="1"/>
</calcChain>
</file>

<file path=xl/sharedStrings.xml><?xml version="1.0" encoding="utf-8"?>
<sst xmlns="http://schemas.openxmlformats.org/spreadsheetml/2006/main" count="259" uniqueCount="209">
  <si>
    <t>(Expresado en euros)</t>
  </si>
  <si>
    <t>ACTIVO</t>
  </si>
  <si>
    <t>Notas</t>
  </si>
  <si>
    <t>Inmovilizado intangible</t>
  </si>
  <si>
    <t>Desarrollo</t>
  </si>
  <si>
    <t>Fondo de comercio</t>
  </si>
  <si>
    <t>Otro inmovilizado intangible</t>
  </si>
  <si>
    <t>Inmovilizado material</t>
  </si>
  <si>
    <t>Inmovilizado en curso y anticipos</t>
  </si>
  <si>
    <t>Inversiones inmobiliarias</t>
  </si>
  <si>
    <t>Construcciones</t>
  </si>
  <si>
    <t>Inversiones en empresas del grupo y asociadas a largo plazo</t>
  </si>
  <si>
    <t>Instrumentos de patrimonio</t>
  </si>
  <si>
    <t>Valores representativos de deuda</t>
  </si>
  <si>
    <t>Derivados</t>
  </si>
  <si>
    <t>Otros activos financieros</t>
  </si>
  <si>
    <t>Inversiones financieras a largo plazo</t>
  </si>
  <si>
    <t>Créditos a terceros</t>
  </si>
  <si>
    <t>Activos por impuesto diferido</t>
  </si>
  <si>
    <t>Periodificaciones a largo plazo</t>
  </si>
  <si>
    <t>Activos no corrientes mantenidos para la venta</t>
  </si>
  <si>
    <t>Existencias</t>
  </si>
  <si>
    <t>Materias primas y otros aprovisionamientos</t>
  </si>
  <si>
    <t>Subproductos, residuos y materiales recuperados</t>
  </si>
  <si>
    <t>Deudores comerciales y otras cuentas a cobrar</t>
  </si>
  <si>
    <t>Clientes por ventas y prestaciones de servicios</t>
  </si>
  <si>
    <t>Deudores varios</t>
  </si>
  <si>
    <t>Personal</t>
  </si>
  <si>
    <t>Activos por impuesto corriente</t>
  </si>
  <si>
    <t>Otros créditos con las Administraciones Públicas</t>
  </si>
  <si>
    <t>Accionistas (socios) por desembolsos exigidos</t>
  </si>
  <si>
    <t>Inversiones en empresas del grupo y asociadas a corto plazo</t>
  </si>
  <si>
    <t>Créditos a empresas</t>
  </si>
  <si>
    <t>Inversiones financieras a corto plazo</t>
  </si>
  <si>
    <t>Periodificaciones a corto plazo</t>
  </si>
  <si>
    <t>Efectivo y otros activos líquidos equivalentes</t>
  </si>
  <si>
    <t>CHECK PASIVO</t>
  </si>
  <si>
    <t>PATRIMONIO NETO Y PASIVO</t>
  </si>
  <si>
    <t>Capital</t>
  </si>
  <si>
    <t>Capital escriturado</t>
  </si>
  <si>
    <t>(Capital no exigido)</t>
  </si>
  <si>
    <t>Remanente</t>
  </si>
  <si>
    <t>(Resultados negativos de ejercicios anteriores)</t>
  </si>
  <si>
    <t>Otras aportaciones de socios</t>
  </si>
  <si>
    <t>(Dividendo a cuenta)</t>
  </si>
  <si>
    <t>Otros instrumentos de patrimonio neto</t>
  </si>
  <si>
    <t>Operaciones de cobertura</t>
  </si>
  <si>
    <t>Activos financieros disponibles para la venta</t>
  </si>
  <si>
    <t>Otros</t>
  </si>
  <si>
    <t>Provisiones a largo plazo</t>
  </si>
  <si>
    <t>Obligaciones por prestaciones a largo plazo al personal</t>
  </si>
  <si>
    <t>Actuaciones medioambientales</t>
  </si>
  <si>
    <t>Provisiones por reestructuración</t>
  </si>
  <si>
    <t>Otras provisiones</t>
  </si>
  <si>
    <t>Deudas a largo plazo</t>
  </si>
  <si>
    <t>Obligaciones y otros valores negociables</t>
  </si>
  <si>
    <t>Acreedores por arrendamiento financiero</t>
  </si>
  <si>
    <t>Otros pasivos financieros</t>
  </si>
  <si>
    <t>Deudas con empresas del grupo y asociadas a largo plazo</t>
  </si>
  <si>
    <t>Acreedores comerciales y otras cuentas a pagar</t>
  </si>
  <si>
    <t>Otras deudas con las Administraciones Públicas</t>
  </si>
  <si>
    <t>Acreedores varios</t>
  </si>
  <si>
    <t>Pasivos por impuesto diferido</t>
  </si>
  <si>
    <t>Pasivos vinculados con activos no corrientes mantenidos para la venta</t>
  </si>
  <si>
    <t>Provisiones a corto plazo</t>
  </si>
  <si>
    <t>Deudas a corto plazo</t>
  </si>
  <si>
    <t>Deudas con empresas del grupo y asociadas a corto plazo</t>
  </si>
  <si>
    <t>Proveedores</t>
  </si>
  <si>
    <t>Personal (remuneraciones pendientes de pago)</t>
  </si>
  <si>
    <t>Pasivos por impuesto corriente</t>
  </si>
  <si>
    <t>Anticipos de clientes</t>
  </si>
  <si>
    <t>CHECK PL</t>
  </si>
  <si>
    <t>Importe neto de la cifra de negocios</t>
  </si>
  <si>
    <t>Ventas</t>
  </si>
  <si>
    <t>Prestaciones de servicios</t>
  </si>
  <si>
    <t>Variación de existencias de productos terminados y en curso de fabricación</t>
  </si>
  <si>
    <t>Trabajos realizados por el grupo para su activo</t>
  </si>
  <si>
    <t>Aprovisionamientos</t>
  </si>
  <si>
    <t>Consumo de mercaderías</t>
  </si>
  <si>
    <t>Consumo de materias primas y otras materias consumibles</t>
  </si>
  <si>
    <t>Trabajos realizados por otras empresas</t>
  </si>
  <si>
    <t>Deterioro de mercaderías, materias primas y otros aprovisionamientos</t>
  </si>
  <si>
    <t>Otros ingresos de explotación</t>
  </si>
  <si>
    <t>Ingresos accesorios y otros de gestión corriente</t>
  </si>
  <si>
    <t>Subvenciones de explotación incorporadas al resultado del ejercicio</t>
  </si>
  <si>
    <t>Gastos de personal</t>
  </si>
  <si>
    <t>Sueldos, salarios y asimilados</t>
  </si>
  <si>
    <t>Cargas sociales</t>
  </si>
  <si>
    <t>Provisiones</t>
  </si>
  <si>
    <t>Otros gastos de explotación</t>
  </si>
  <si>
    <t>Servicios exteriores</t>
  </si>
  <si>
    <t>Tributos</t>
  </si>
  <si>
    <t>Otros gastos de gestión corriente</t>
  </si>
  <si>
    <t>Amortización del inmovilizado</t>
  </si>
  <si>
    <t>Imputación de subvenciones de inmovilizado no financiero y otras</t>
  </si>
  <si>
    <t>Excesos de provisiones</t>
  </si>
  <si>
    <t>Otros resultados</t>
  </si>
  <si>
    <t>RESULTADO DE EXPLOTACIÓN</t>
  </si>
  <si>
    <t>Ingresos financieros</t>
  </si>
  <si>
    <t>De valores negociables y otros instrumentos financieros</t>
  </si>
  <si>
    <t>Gastos financieros</t>
  </si>
  <si>
    <t>Imputación al resultado del ejercicio por activos financieros disponibles para la venta</t>
  </si>
  <si>
    <t>Diferencias de cambio</t>
  </si>
  <si>
    <t>Deterioro y resultado por enajenaciones de instrumentos financieros</t>
  </si>
  <si>
    <t>Deterioros y pérdidas</t>
  </si>
  <si>
    <t>Resultados por enajenaciones y otras</t>
  </si>
  <si>
    <t>RESULTADO FINANCIERO</t>
  </si>
  <si>
    <t>RESULTADO ANTES DE IMPUESTOS</t>
  </si>
  <si>
    <t>Impuestos sobre beneficios</t>
  </si>
  <si>
    <t>RESULTADO CONSOLIDADO DEL EJERCICIO</t>
  </si>
  <si>
    <t>Resultado atribuido a socios externos</t>
  </si>
  <si>
    <t>TOTAL</t>
  </si>
  <si>
    <t>Otras variaciones del patrimonio neto</t>
  </si>
  <si>
    <t>Total ingresos y gastos reconocidos</t>
  </si>
  <si>
    <t>Ingresos y gastos imputados directamente en el patrimonio neto</t>
  </si>
  <si>
    <t>Por coberturas de flujos de efectivo</t>
  </si>
  <si>
    <t>Total ingresos y gastos atribuidos a la Sociedad dominante</t>
  </si>
  <si>
    <t>Total ingresos y gastos atribuidos a socios externos</t>
  </si>
  <si>
    <t>Reservas</t>
  </si>
  <si>
    <t>Instalaciones técnicas</t>
  </si>
  <si>
    <t>Socios externos</t>
  </si>
  <si>
    <t>Resultado del ejercicio</t>
  </si>
  <si>
    <t>Deudas con entidades de crédito</t>
  </si>
  <si>
    <t>Ejercicio terminado en:</t>
  </si>
  <si>
    <t>31 de diciembre de</t>
  </si>
  <si>
    <t>Ejercico anterior:</t>
  </si>
  <si>
    <t>Ajustes por cambios de valor</t>
  </si>
  <si>
    <t>Productos terminados</t>
  </si>
  <si>
    <t>Compañía:</t>
  </si>
  <si>
    <t>FONDO DE MANIOBRA</t>
  </si>
  <si>
    <t>Otras reservas</t>
  </si>
  <si>
    <t xml:space="preserve">Transferencias a la cuenta de pérdidas y ganancias  </t>
  </si>
  <si>
    <t>RESULTADO DEL EJERCICIO PROCEDENTE DE OPERACIONES CONTINUADAS</t>
  </si>
  <si>
    <t xml:space="preserve">Investigación   </t>
  </si>
  <si>
    <t>Derechos de traspaso</t>
  </si>
  <si>
    <t>Aplicaciones informaticas</t>
  </si>
  <si>
    <t>Anticipos para inmovilizaciones intangibles</t>
  </si>
  <si>
    <t>Patentes, licencias, marcas y similares</t>
  </si>
  <si>
    <t>Comerciales</t>
  </si>
  <si>
    <t>Productos en curso</t>
  </si>
  <si>
    <t>Legal y estatutarias</t>
  </si>
  <si>
    <t>Resultados de ejercicios anteriores</t>
  </si>
  <si>
    <t xml:space="preserve">Concesiones </t>
  </si>
  <si>
    <t>Terrenos y bienes naturales</t>
  </si>
  <si>
    <t>Maquinaria</t>
  </si>
  <si>
    <t>Utillaje</t>
  </si>
  <si>
    <t>Otras instalaciones</t>
  </si>
  <si>
    <t>Mobiliario</t>
  </si>
  <si>
    <t>Equipos para procesos de información</t>
  </si>
  <si>
    <t>Elementos de transporte</t>
  </si>
  <si>
    <t>Otro inmovilizado material</t>
  </si>
  <si>
    <t>A) Total activos no corrientes</t>
  </si>
  <si>
    <t>Anticipo a proveedores</t>
  </si>
  <si>
    <t>Clientes, empresas del grupo y asociadas</t>
  </si>
  <si>
    <t>B) Total activos corrientes</t>
  </si>
  <si>
    <t>Total activo</t>
  </si>
  <si>
    <t>Fondos propios</t>
  </si>
  <si>
    <t>Prima emisión</t>
  </si>
  <si>
    <t>(Acciones y participaciones en patrimonio propias)</t>
  </si>
  <si>
    <t>Resultado de ejercicios anteriores</t>
  </si>
  <si>
    <t>Subvenciones, donaciones y legados recibidos</t>
  </si>
  <si>
    <t>(C+D+E+F) Patrimonio Neto</t>
  </si>
  <si>
    <t>G) Total pasivos no corrientes</t>
  </si>
  <si>
    <t>Proveedores, empresas del grupo y asociadas.</t>
  </si>
  <si>
    <t>H) Total pasivos corrientes</t>
  </si>
  <si>
    <t>Total patrimonio neto y pasivo (C+D+E+F+G+H)</t>
  </si>
  <si>
    <t>PERDIDAS Y GANANCIAS</t>
  </si>
  <si>
    <t>Pérdidas, deterioro y variación de prov, por operaciones comerciales</t>
  </si>
  <si>
    <t xml:space="preserve"> Deterioros y pérdidas</t>
  </si>
  <si>
    <t xml:space="preserve"> Resultados por enajenaciones y otras</t>
  </si>
  <si>
    <t>De participaciones en instrumentos financieros</t>
  </si>
  <si>
    <t xml:space="preserve">  De empresas del grupo y asociadas                                             </t>
  </si>
  <si>
    <t xml:space="preserve">  De terceros</t>
  </si>
  <si>
    <t xml:space="preserve"> Por deudas con empresas del grupo y asociadas</t>
  </si>
  <si>
    <t xml:space="preserve"> Por deudas con terceros</t>
  </si>
  <si>
    <t xml:space="preserve"> Por actualización de provisiones</t>
  </si>
  <si>
    <t>Variación de valor razonable en instrumentos financieros</t>
  </si>
  <si>
    <t>Cartera de negociación y otros</t>
  </si>
  <si>
    <t>Resultado perteneciente al grupo</t>
  </si>
  <si>
    <t>Por valoración instrumentos financieros</t>
  </si>
  <si>
    <t>Por ganancias y pérdidas actuariales y otros ajustes</t>
  </si>
  <si>
    <t>Efecto impositivo</t>
  </si>
  <si>
    <t>Operaciones con socios o propietarios</t>
  </si>
  <si>
    <t>Aumentos de capital</t>
  </si>
  <si>
    <t>(-) Reducciones de capital</t>
  </si>
  <si>
    <t>Conversión de pasivos financieros en patrimonio neto</t>
  </si>
  <si>
    <t>(-) Distribución de dividendos</t>
  </si>
  <si>
    <t>Operaciones con acciones o participaciones propias (netas)</t>
  </si>
  <si>
    <t>Incremento (reducción) de patrimonio neto resultante de una combinación de negocios</t>
  </si>
  <si>
    <t>Otras operaciones con socios o propietarios</t>
  </si>
  <si>
    <t>SALDO, FINAL DEL AÑO 2018</t>
  </si>
  <si>
    <t>SALDO, FINAL DEL AÑO 2017</t>
  </si>
  <si>
    <t>Ajustes por cambios de criterio 2017</t>
  </si>
  <si>
    <t>Ajustes por errores 2017</t>
  </si>
  <si>
    <t>SALDO AJUSTADO, INICIO DEL AÑO 2018</t>
  </si>
  <si>
    <t>Prima de emisión</t>
  </si>
  <si>
    <t>Deterioro y resultado por enajenaciones de inmovilizado</t>
  </si>
  <si>
    <t>SALDO AJUSTADO, INICIO DEL AÑO 2019</t>
  </si>
  <si>
    <t>Ajustes por cambios de criterio 2018</t>
  </si>
  <si>
    <t>Ajustes por errores 2018</t>
  </si>
  <si>
    <t>Cuentas Anuales</t>
  </si>
  <si>
    <t>30 de diciembre de</t>
  </si>
  <si>
    <t>Estado de cambios en el patrimonio neto correspondiente al ejercicio terminado el 31 de diciembre de 2019</t>
  </si>
  <si>
    <t>A) Estado de ingresos y gastos reconocidos correspondiente al ejercicio terminado el 31 de diciembre de 2019</t>
  </si>
  <si>
    <t>Total ingresos y gastos imputados directamente en el patrimonio neto</t>
  </si>
  <si>
    <t>Total transferencias a cuenta de pérdidas y ganancias</t>
  </si>
  <si>
    <t>TOTAL INGRESOS Y GASTOS RECONOCIDOS</t>
  </si>
  <si>
    <t>SALDO, FINAL AL 31 DE DICIEMBRE 2019</t>
  </si>
  <si>
    <t>Mondo TV Producciones Canarias S.L.U.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</si>
</sst>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€&quot;* #,##0.00_);_(&quot;€&quot;* \(#,##0.00\);_(&quot;€&quot;* &quot;-&quot;??_);_(@_)"/>
    <numFmt numFmtId="168" formatCode="#,##0\ ;\(#,##0\);\-\ \ "/>
    <numFmt numFmtId="169" formatCode="#,##0_);\(#,##0\);\ &quot;-&quot;_)"/>
    <numFmt numFmtId="170" formatCode="#,##0\ ;\(##,##0\);\ \-\ \ "/>
    <numFmt numFmtId="171" formatCode="_-* #,##0.00\ _P_t_s_-;\-* #,##0.00\ _P_t_s_-;_-* &quot;-&quot;??\ _P_t_s_-;_-@_-"/>
    <numFmt numFmtId="172" formatCode="_-* #,##0\ _P_t_s_-;\-* #,##0\ _P_t_s_-;_-* &quot;-&quot;??\ _P_t_s_-;_-@_-"/>
    <numFmt numFmtId="173" formatCode="_-* #.##0.00\ _€_-;\-* #.##0.00\ _€_-;_-* &quot;-&quot;??\ _€_-;_-@_-"/>
    <numFmt numFmtId="174" formatCode="_ * #,##0_ ;_ * \-#,##0_ ;_ * &quot;-&quot;_ ;_ @_ "/>
    <numFmt numFmtId="175" formatCode="#,##0;\(#,##0\);&quot;-&quot;"/>
    <numFmt numFmtId="176" formatCode="#,##0.00;\ \ \-\ \ \ \ ???,???,??0.00"/>
    <numFmt numFmtId="177" formatCode="#,##0;\ \ \-\ ???,???,??0"/>
    <numFmt numFmtId="178" formatCode="General_)"/>
    <numFmt numFmtId="179" formatCode="_(* #,##0.000000_);_(* \(#,##0.000000\);_(* &quot;-&quot;??_);_(@_)"/>
    <numFmt numFmtId="180" formatCode="#.##0,"/>
    <numFmt numFmtId="181" formatCode="_-* #,##0.00\ &quot;Pts&quot;_-;\-* #,##0.00\ &quot;Pts&quot;_-;_-* &quot;-&quot;??\ &quot;Pts&quot;_-;_-@_-"/>
    <numFmt numFmtId="182" formatCode="\$#,"/>
    <numFmt numFmtId="183" formatCode="d\.m\.yyyy"/>
    <numFmt numFmtId="184" formatCode="#,##0.0"/>
    <numFmt numFmtId="185" formatCode="#,#00"/>
    <numFmt numFmtId="186" formatCode="0.00%_);\(0.00%\)"/>
    <numFmt numFmtId="187" formatCode="0&quot;E&quot;"/>
    <numFmt numFmtId="188" formatCode="0.0%"/>
    <numFmt numFmtId="189" formatCode="mmmm\ yyyy"/>
    <numFmt numFmtId="190" formatCode="#,##0;\(#,##0\)"/>
    <numFmt numFmtId="191" formatCode="_([$€]* #,##0.00_);_([$€]* \(#,##0.00\);_([$€]* &quot;-&quot;??_);_(@_)"/>
    <numFmt numFmtId="192" formatCode="[&lt;=9999999]###\-####;\(###\)\ ###\-####"/>
    <numFmt numFmtId="193" formatCode="#,##0\ &quot;F&quot;;\-#,##0\ &quot;F&quot;"/>
    <numFmt numFmtId="194" formatCode="0.00_)"/>
    <numFmt numFmtId="195" formatCode="#,##0.00;\(#,##0.00\)"/>
    <numFmt numFmtId="196" formatCode="mm/dd/yy"/>
    <numFmt numFmtId="197" formatCode="&quot;ATS &quot;#,##0.00;[Red]&quot;ATS &quot;\-#,##0.00"/>
    <numFmt numFmtId="198" formatCode="d/m/yy"/>
    <numFmt numFmtId="199" formatCode="d/\ mmmm\ yyyy"/>
    <numFmt numFmtId="200" formatCode="[Red]#,##0.00\ &quot;S&quot;;[Green]#,##0.00\ &quot;H&quot;"/>
    <numFmt numFmtId="201" formatCode="#,##0.00_ ;[Red]\-#,##0.00\ "/>
    <numFmt numFmtId="202" formatCode="&quot;ATS &quot;#,##0;&quot;ATS &quot;\-#,##0"/>
    <numFmt numFmtId="203" formatCode="@\ *.\ \ "/>
    <numFmt numFmtId="204" formatCode="#,##0.00;\(#,##0.00\);&quot;-&quot;"/>
    <numFmt numFmtId="205" formatCode="#,##0.00000\ ;\(#,##0.00000\);\-\ \ "/>
    <numFmt numFmtId="206" formatCode="_-* #,##0_-;\-* #,##0_-;_-* &quot;-&quot;??_-;_-@_-"/>
    <numFmt numFmtId="207" formatCode="#,##0.00\ ;\(#,##0.00\);\-\ \ "/>
  </numFmts>
  <fonts count="11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70C0"/>
      <name val="Arial"/>
      <family val="2"/>
    </font>
    <font>
      <b/>
      <sz val="10"/>
      <color indexed="8"/>
      <name val="Arial"/>
      <family val="2"/>
    </font>
    <font>
      <b/>
      <sz val="8"/>
      <color theme="0"/>
      <name val="Arial"/>
      <family val="2"/>
    </font>
    <font>
      <sz val="10"/>
      <color rgb="FF0070C0"/>
      <name val="Arial"/>
      <family val="2"/>
    </font>
    <font>
      <b/>
      <sz val="10"/>
      <color theme="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11"/>
      <name val="Times New Roman"/>
      <family val="1"/>
    </font>
    <font>
      <b/>
      <sz val="9"/>
      <color theme="0"/>
      <name val="Arial"/>
      <family val="2"/>
    </font>
    <font>
      <sz val="9"/>
      <color indexed="10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Times New Roman"/>
      <family val="1"/>
    </font>
    <font>
      <sz val="11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Courier New"/>
      <family val="3"/>
    </font>
    <font>
      <sz val="8"/>
      <name val="Verdana"/>
      <family val="2"/>
    </font>
    <font>
      <sz val="1"/>
      <color indexed="8"/>
      <name val="Courier"/>
      <family val="3"/>
    </font>
    <font>
      <sz val="10"/>
      <name val="MS Serif"/>
      <family val="1"/>
    </font>
    <font>
      <sz val="9"/>
      <name val="Univers (WN)"/>
    </font>
    <font>
      <sz val="11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18"/>
      <name val="Times New Roman"/>
      <family val="1"/>
    </font>
    <font>
      <i/>
      <sz val="12"/>
      <name val="Times New Roman"/>
      <family val="1"/>
    </font>
    <font>
      <b/>
      <i/>
      <sz val="9"/>
      <name val="Times New Roman"/>
      <family val="1"/>
    </font>
    <font>
      <b/>
      <sz val="8"/>
      <name val="MS Sans Serif"/>
      <family val="2"/>
    </font>
    <font>
      <sz val="8"/>
      <color indexed="12"/>
      <name val="Trebuchet MS"/>
      <family val="2"/>
    </font>
    <font>
      <u/>
      <sz val="7.5"/>
      <color indexed="12"/>
      <name val="Arial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color indexed="12"/>
      <name val="Arial"/>
      <family val="2"/>
    </font>
    <font>
      <i/>
      <sz val="9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8"/>
      <color indexed="60"/>
      <name val="Trebuchet MS"/>
      <family val="2"/>
    </font>
    <font>
      <sz val="12"/>
      <name val="Arial"/>
      <family val="2"/>
    </font>
    <font>
      <sz val="9"/>
      <color indexed="8"/>
      <name val="Times New Roman"/>
      <family val="1"/>
    </font>
    <font>
      <sz val="9.85"/>
      <color indexed="8"/>
      <name val="Times New Roman"/>
      <family val="1"/>
    </font>
    <font>
      <sz val="11"/>
      <color indexed="60"/>
      <name val="Calibri"/>
      <family val="2"/>
    </font>
    <font>
      <b/>
      <i/>
      <sz val="16"/>
      <name val="Helv"/>
    </font>
    <font>
      <sz val="10"/>
      <name val="Verdana"/>
      <family val="2"/>
    </font>
    <font>
      <sz val="10"/>
      <color indexed="8"/>
      <name val="MS Sans Serif"/>
      <family val="2"/>
    </font>
    <font>
      <sz val="10"/>
      <name val="Arial"/>
      <family val="2"/>
      <charset val="238"/>
    </font>
    <font>
      <sz val="10"/>
      <name val="Helv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Univers (WN)"/>
      <family val="2"/>
    </font>
    <font>
      <sz val="8"/>
      <name val="Wingdings"/>
      <charset val="2"/>
    </font>
    <font>
      <b/>
      <sz val="12"/>
      <color indexed="8"/>
      <name val="Arial"/>
      <family val="2"/>
    </font>
    <font>
      <sz val="8"/>
      <name val="Helv"/>
    </font>
    <font>
      <sz val="8"/>
      <color indexed="8"/>
      <name val="Arial"/>
      <family val="2"/>
    </font>
    <font>
      <b/>
      <sz val="11"/>
      <color indexed="63"/>
      <name val="Calibri"/>
      <family val="2"/>
    </font>
    <font>
      <sz val="8"/>
      <color indexed="12"/>
      <name val="Arial"/>
      <family val="2"/>
    </font>
    <font>
      <sz val="10"/>
      <name val="MS Sans Serif"/>
      <family val="2"/>
    </font>
    <font>
      <sz val="8"/>
      <name val="MS Sans Serif"/>
      <family val="2"/>
    </font>
    <font>
      <sz val="10"/>
      <name val="Geneva"/>
      <family val="2"/>
    </font>
    <font>
      <b/>
      <sz val="8"/>
      <color indexed="8"/>
      <name val="Helv"/>
    </font>
    <font>
      <b/>
      <sz val="10"/>
      <name val="Univers (WN)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color indexed="10"/>
      <name val="Arial"/>
      <family val="2"/>
    </font>
    <font>
      <sz val="8"/>
      <color indexed="8"/>
      <name val="Wingdings"/>
      <charset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8"/>
      <color indexed="3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30"/>
      <name val="Arial"/>
      <family val="2"/>
    </font>
    <font>
      <b/>
      <sz val="10"/>
      <color rgb="FF0070C0"/>
      <name val="Arial"/>
      <family val="2"/>
    </font>
    <font>
      <b/>
      <sz val="10"/>
      <color indexed="30"/>
      <name val="Arial"/>
      <family val="2"/>
    </font>
    <font>
      <b/>
      <sz val="18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3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8">
    <xf numFmtId="0" fontId="0" fillId="0" borderId="0"/>
    <xf numFmtId="171" fontId="14" fillId="0" borderId="0" applyFont="0" applyFill="0" applyBorder="0" applyAlignment="0" applyProtection="0"/>
    <xf numFmtId="0" fontId="14" fillId="0" borderId="0"/>
    <xf numFmtId="0" fontId="14" fillId="0" borderId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3" fontId="14" fillId="5" borderId="4" applyFill="0" applyBorder="0" applyAlignment="0" applyProtection="0">
      <alignment vertical="top"/>
    </xf>
    <xf numFmtId="174" fontId="23" fillId="6" borderId="0">
      <alignment horizontal="right" vertical="center"/>
    </xf>
    <xf numFmtId="9" fontId="24" fillId="0" borderId="0" applyFon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18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18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>
      <alignment horizontal="center" wrapText="1"/>
      <protection locked="0"/>
    </xf>
    <xf numFmtId="176" fontId="33" fillId="0" borderId="0"/>
    <xf numFmtId="177" fontId="33" fillId="0" borderId="0" applyBorder="0"/>
    <xf numFmtId="178" fontId="21" fillId="0" borderId="0">
      <alignment vertical="top"/>
    </xf>
    <xf numFmtId="178" fontId="14" fillId="0" borderId="0">
      <alignment horizontal="right"/>
    </xf>
    <xf numFmtId="178" fontId="14" fillId="0" borderId="0">
      <alignment horizontal="left"/>
    </xf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7" applyNumberFormat="0" applyFill="0" applyAlignment="0" applyProtection="0"/>
    <xf numFmtId="0" fontId="37" fillId="0" borderId="0" applyNumberFormat="0" applyFill="0" applyBorder="0" applyAlignment="0" applyProtection="0"/>
    <xf numFmtId="179" fontId="14" fillId="0" borderId="0" applyFill="0" applyBorder="0" applyAlignment="0"/>
    <xf numFmtId="0" fontId="38" fillId="22" borderId="18" applyNumberFormat="0" applyAlignment="0" applyProtection="0"/>
    <xf numFmtId="0" fontId="39" fillId="23" borderId="19" applyNumberFormat="0" applyAlignment="0" applyProtection="0"/>
    <xf numFmtId="0" fontId="40" fillId="0" borderId="20" applyNumberFormat="0" applyFill="0" applyAlignment="0" applyProtection="0"/>
    <xf numFmtId="0" fontId="39" fillId="23" borderId="19" applyNumberFormat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1" fillId="24" borderId="0">
      <alignment horizontal="left"/>
    </xf>
    <xf numFmtId="0" fontId="42" fillId="24" borderId="0">
      <alignment horizontal="right"/>
    </xf>
    <xf numFmtId="0" fontId="26" fillId="25" borderId="0">
      <alignment horizontal="center"/>
    </xf>
    <xf numFmtId="0" fontId="42" fillId="24" borderId="0">
      <alignment horizontal="right"/>
    </xf>
    <xf numFmtId="0" fontId="43" fillId="25" borderId="0">
      <alignment horizontal="left"/>
    </xf>
    <xf numFmtId="0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4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80" fontId="45" fillId="0" borderId="0">
      <protection locked="0"/>
    </xf>
    <xf numFmtId="0" fontId="46" fillId="0" borderId="0" applyNumberFormat="0" applyAlignment="0">
      <alignment horizontal="left"/>
    </xf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9" borderId="0" applyNumberFormat="0" applyBorder="0" applyAlignment="0" applyProtection="0"/>
    <xf numFmtId="0" fontId="34" fillId="10" borderId="0" applyNumberFormat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2" fontId="45" fillId="0" borderId="0">
      <protection locked="0"/>
    </xf>
    <xf numFmtId="0" fontId="45" fillId="0" borderId="0">
      <protection locked="0"/>
    </xf>
    <xf numFmtId="183" fontId="47" fillId="0" borderId="0" applyFont="0" applyFill="0" applyBorder="0" applyAlignment="0" applyProtection="0"/>
    <xf numFmtId="184" fontId="48" fillId="0" borderId="0" applyFill="0" applyBorder="0" applyProtection="0">
      <alignment horizontal="right"/>
    </xf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49" fillId="0" borderId="0" applyNumberFormat="0" applyFont="0" applyFill="0" applyAlignment="0" applyProtection="0"/>
    <xf numFmtId="0" fontId="50" fillId="0" borderId="0" applyNumberFormat="0" applyFont="0" applyFill="0" applyAlignment="0" applyProtection="0"/>
    <xf numFmtId="0" fontId="37" fillId="0" borderId="0" applyNumberFormat="0" applyFill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9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9" borderId="0" applyNumberFormat="0" applyBorder="0" applyAlignment="0" applyProtection="0"/>
    <xf numFmtId="0" fontId="51" fillId="0" borderId="0" applyNumberFormat="0" applyAlignment="0">
      <alignment horizontal="left"/>
    </xf>
    <xf numFmtId="0" fontId="52" fillId="13" borderId="18" applyNumberFormat="0" applyAlignment="0" applyProtection="0"/>
    <xf numFmtId="0" fontId="14" fillId="0" borderId="0"/>
    <xf numFmtId="0" fontId="29" fillId="0" borderId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3" fontId="49" fillId="0" borderId="0" applyFill="0" applyBorder="0" applyAlignment="0" applyProtection="0"/>
    <xf numFmtId="3" fontId="22" fillId="0" borderId="0" applyFill="0" applyBorder="0" applyAlignment="0" applyProtection="0"/>
    <xf numFmtId="3" fontId="50" fillId="0" borderId="0" applyFill="0" applyBorder="0" applyAlignment="0" applyProtection="0"/>
    <xf numFmtId="3" fontId="20" fillId="0" borderId="0" applyFill="0" applyBorder="0" applyAlignment="0" applyProtection="0"/>
    <xf numFmtId="3" fontId="53" fillId="0" borderId="0" applyFill="0" applyBorder="0" applyAlignment="0" applyProtection="0"/>
    <xf numFmtId="3" fontId="32" fillId="0" borderId="0" applyFill="0" applyBorder="0" applyAlignment="0" applyProtection="0"/>
    <xf numFmtId="3" fontId="54" fillId="0" borderId="0" applyFill="0" applyBorder="0" applyAlignment="0" applyProtection="0"/>
    <xf numFmtId="14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55" fillId="0" borderId="0" applyFill="0" applyBorder="0" applyProtection="0">
      <alignment horizontal="right"/>
      <protection locked="0"/>
    </xf>
    <xf numFmtId="185" fontId="45" fillId="0" borderId="0">
      <protection locked="0"/>
    </xf>
    <xf numFmtId="38" fontId="22" fillId="3" borderId="0" applyNumberFormat="0" applyBorder="0" applyAlignment="0" applyProtection="0"/>
    <xf numFmtId="0" fontId="50" fillId="0" borderId="1" applyNumberFormat="0" applyAlignment="0" applyProtection="0">
      <alignment horizontal="left" vertical="center"/>
    </xf>
    <xf numFmtId="0" fontId="50" fillId="0" borderId="8">
      <alignment horizontal="left" vertical="center"/>
    </xf>
    <xf numFmtId="0" fontId="56" fillId="0" borderId="3">
      <alignment horizontal="center"/>
    </xf>
    <xf numFmtId="0" fontId="56" fillId="0" borderId="0">
      <alignment horizontal="center"/>
    </xf>
    <xf numFmtId="186" fontId="57" fillId="0" borderId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4" fontId="14" fillId="0" borderId="0" applyFont="0" applyFill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  <xf numFmtId="0" fontId="60" fillId="0" borderId="0"/>
    <xf numFmtId="10" fontId="22" fillId="30" borderId="2" applyNumberFormat="0" applyBorder="0" applyAlignment="0" applyProtection="0"/>
    <xf numFmtId="187" fontId="57" fillId="31" borderId="0" applyNumberFormat="0" applyBorder="0" applyAlignment="0" applyProtection="0"/>
    <xf numFmtId="188" fontId="61" fillId="3" borderId="10" applyBorder="0" applyAlignment="0" applyProtection="0"/>
    <xf numFmtId="0" fontId="62" fillId="0" borderId="0" applyFill="0" applyBorder="0" applyProtection="0">
      <alignment horizontal="right" vertical="top" wrapText="1"/>
    </xf>
    <xf numFmtId="38" fontId="53" fillId="0" borderId="0"/>
    <xf numFmtId="38" fontId="63" fillId="0" borderId="0"/>
    <xf numFmtId="38" fontId="64" fillId="0" borderId="0"/>
    <xf numFmtId="38" fontId="54" fillId="0" borderId="0"/>
    <xf numFmtId="0" fontId="48" fillId="0" borderId="0"/>
    <xf numFmtId="0" fontId="48" fillId="0" borderId="0"/>
    <xf numFmtId="0" fontId="41" fillId="24" borderId="0">
      <alignment horizontal="left"/>
    </xf>
    <xf numFmtId="0" fontId="16" fillId="25" borderId="0">
      <alignment horizontal="left"/>
    </xf>
    <xf numFmtId="39" fontId="65" fillId="0" borderId="0" applyNumberFormat="0" applyFill="0" applyBorder="0" applyAlignment="0" applyProtection="0"/>
    <xf numFmtId="166" fontId="14" fillId="0" borderId="0" applyFont="0" applyFill="0" applyBorder="0" applyAlignment="0" applyProtection="0"/>
    <xf numFmtId="189" fontId="66" fillId="0" borderId="0" applyFont="0" applyFill="0" applyBorder="0" applyAlignment="0" applyProtection="0"/>
    <xf numFmtId="189" fontId="66" fillId="0" borderId="0" applyFont="0" applyFill="0" applyBorder="0" applyAlignment="0" applyProtection="0"/>
    <xf numFmtId="190" fontId="66" fillId="0" borderId="0" applyFont="0" applyFill="0" applyBorder="0" applyAlignment="0" applyProtection="0"/>
    <xf numFmtId="19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192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191" fontId="67" fillId="0" borderId="0" applyFont="0" applyFill="0" applyBorder="0" applyAlignment="0" applyProtection="0"/>
    <xf numFmtId="166" fontId="66" fillId="0" borderId="0" applyFont="0" applyFill="0" applyBorder="0" applyAlignment="0" applyProtection="0"/>
    <xf numFmtId="191" fontId="14" fillId="0" borderId="0" applyFont="0" applyFill="0" applyBorder="0" applyAlignment="0" applyProtection="0"/>
    <xf numFmtId="192" fontId="68" fillId="0" borderId="0" applyFont="0" applyFill="0" applyBorder="0" applyAlignment="0" applyProtection="0"/>
    <xf numFmtId="184" fontId="47" fillId="0" borderId="0" applyFont="0" applyFill="0" applyBorder="0" applyAlignment="0" applyProtection="0"/>
    <xf numFmtId="0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194" fontId="70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8" fillId="0" borderId="0"/>
    <xf numFmtId="0" fontId="14" fillId="0" borderId="0"/>
    <xf numFmtId="0" fontId="14" fillId="0" borderId="0"/>
    <xf numFmtId="0" fontId="71" fillId="0" borderId="0"/>
    <xf numFmtId="0" fontId="10" fillId="0" borderId="0"/>
    <xf numFmtId="0" fontId="48" fillId="0" borderId="0"/>
    <xf numFmtId="0" fontId="72" fillId="0" borderId="0"/>
    <xf numFmtId="0" fontId="71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66" fillId="0" borderId="0"/>
    <xf numFmtId="0" fontId="73" fillId="0" borderId="0"/>
    <xf numFmtId="0" fontId="73" fillId="0" borderId="0"/>
    <xf numFmtId="0" fontId="73" fillId="0" borderId="0"/>
    <xf numFmtId="0" fontId="14" fillId="0" borderId="0">
      <alignment vertical="top"/>
    </xf>
    <xf numFmtId="0" fontId="14" fillId="33" borderId="21" applyNumberFormat="0" applyFont="0" applyAlignment="0" applyProtection="0"/>
    <xf numFmtId="0" fontId="14" fillId="33" borderId="21" applyNumberFormat="0" applyFont="0" applyAlignment="0" applyProtection="0"/>
    <xf numFmtId="40" fontId="75" fillId="4" borderId="0">
      <alignment horizontal="right"/>
    </xf>
    <xf numFmtId="0" fontId="76" fillId="4" borderId="0">
      <alignment horizontal="right"/>
    </xf>
    <xf numFmtId="0" fontId="77" fillId="4" borderId="14"/>
    <xf numFmtId="0" fontId="77" fillId="0" borderId="0" applyBorder="0">
      <alignment horizontal="centerContinuous"/>
    </xf>
    <xf numFmtId="0" fontId="78" fillId="0" borderId="0" applyBorder="0">
      <alignment horizontal="centerContinuous"/>
    </xf>
    <xf numFmtId="195" fontId="14" fillId="0" borderId="0" applyFont="0" applyFill="0" applyBorder="0" applyAlignment="0" applyProtection="0"/>
    <xf numFmtId="14" fontId="32" fillId="0" borderId="0">
      <alignment horizontal="center" wrapText="1"/>
      <protection locked="0"/>
    </xf>
    <xf numFmtId="10" fontId="1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4" fillId="0" borderId="0" applyFont="0" applyFill="0" applyBorder="0" applyAlignment="0" applyProtection="0"/>
    <xf numFmtId="188" fontId="79" fillId="0" borderId="0" applyFont="0" applyFill="0" applyBorder="0" applyAlignment="0" applyProtection="0"/>
    <xf numFmtId="10" fontId="79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80" fillId="34" borderId="0" applyNumberFormat="0" applyFont="0" applyBorder="0" applyAlignment="0">
      <alignment horizontal="center"/>
    </xf>
    <xf numFmtId="0" fontId="16" fillId="32" borderId="0">
      <alignment horizontal="center"/>
    </xf>
    <xf numFmtId="49" fontId="81" fillId="25" borderId="0">
      <alignment horizontal="center"/>
    </xf>
    <xf numFmtId="196" fontId="82" fillId="0" borderId="0" applyNumberFormat="0" applyFill="0" applyBorder="0" applyAlignment="0" applyProtection="0">
      <alignment horizontal="left"/>
    </xf>
    <xf numFmtId="0" fontId="42" fillId="24" borderId="0">
      <alignment horizontal="center"/>
    </xf>
    <xf numFmtId="0" fontId="42" fillId="24" borderId="0">
      <alignment horizontal="centerContinuous"/>
    </xf>
    <xf numFmtId="0" fontId="83" fillId="25" borderId="0">
      <alignment horizontal="left"/>
    </xf>
    <xf numFmtId="49" fontId="83" fillId="25" borderId="0">
      <alignment horizontal="center"/>
    </xf>
    <xf numFmtId="0" fontId="41" fillId="24" borderId="0">
      <alignment horizontal="left"/>
    </xf>
    <xf numFmtId="49" fontId="83" fillId="25" borderId="0">
      <alignment horizontal="left"/>
    </xf>
    <xf numFmtId="0" fontId="41" fillId="24" borderId="0">
      <alignment horizontal="centerContinuous"/>
    </xf>
    <xf numFmtId="0" fontId="41" fillId="24" borderId="0">
      <alignment horizontal="right"/>
    </xf>
    <xf numFmtId="49" fontId="16" fillId="25" borderId="0">
      <alignment horizontal="left"/>
    </xf>
    <xf numFmtId="0" fontId="42" fillId="24" borderId="0">
      <alignment horizontal="right"/>
    </xf>
    <xf numFmtId="0" fontId="84" fillId="22" borderId="22" applyNumberFormat="0" applyAlignment="0" applyProtection="0"/>
    <xf numFmtId="0" fontId="84" fillId="22" borderId="22" applyNumberFormat="0" applyAlignment="0" applyProtection="0"/>
    <xf numFmtId="0" fontId="83" fillId="13" borderId="0">
      <alignment horizontal="center"/>
    </xf>
    <xf numFmtId="0" fontId="85" fillId="13" borderId="0">
      <alignment horizontal="center"/>
    </xf>
    <xf numFmtId="0" fontId="25" fillId="3" borderId="22" applyNumberFormat="0" applyProtection="0">
      <alignment horizontal="left" vertical="center" indent="1"/>
    </xf>
    <xf numFmtId="0" fontId="25" fillId="35" borderId="22" applyNumberFormat="0" applyProtection="0">
      <alignment horizontal="left" vertical="center" indent="1"/>
    </xf>
    <xf numFmtId="38" fontId="86" fillId="0" borderId="0" applyFont="0" applyFill="0" applyBorder="0" applyAlignment="0" applyProtection="0"/>
    <xf numFmtId="4" fontId="25" fillId="0" borderId="0" applyFont="0" applyBorder="0" applyAlignment="0" applyProtection="0"/>
    <xf numFmtId="0" fontId="80" fillId="1" borderId="8" applyNumberFormat="0" applyFont="0" applyAlignment="0">
      <alignment horizontal="center"/>
    </xf>
    <xf numFmtId="0" fontId="87" fillId="0" borderId="0" applyNumberFormat="0" applyFill="0" applyBorder="0" applyAlignment="0">
      <alignment horizontal="center"/>
    </xf>
    <xf numFmtId="9" fontId="33" fillId="0" borderId="0"/>
    <xf numFmtId="188" fontId="33" fillId="0" borderId="0"/>
    <xf numFmtId="10" fontId="33" fillId="0" borderId="0"/>
    <xf numFmtId="197" fontId="33" fillId="0" borderId="0"/>
    <xf numFmtId="198" fontId="33" fillId="0" borderId="0"/>
    <xf numFmtId="14" fontId="33" fillId="0" borderId="0"/>
    <xf numFmtId="199" fontId="33" fillId="0" borderId="0"/>
    <xf numFmtId="14" fontId="33" fillId="0" borderId="0"/>
    <xf numFmtId="14" fontId="33" fillId="0" borderId="0"/>
    <xf numFmtId="200" fontId="33" fillId="0" borderId="0"/>
    <xf numFmtId="201" fontId="12" fillId="0" borderId="5"/>
    <xf numFmtId="201" fontId="33" fillId="0" borderId="5"/>
    <xf numFmtId="201" fontId="33" fillId="0" borderId="0">
      <alignment horizontal="justify" wrapText="1"/>
    </xf>
    <xf numFmtId="201" fontId="33" fillId="0" borderId="0">
      <alignment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88" fillId="0" borderId="0"/>
    <xf numFmtId="0" fontId="74" fillId="0" borderId="0"/>
    <xf numFmtId="40" fontId="89" fillId="0" borderId="0" applyBorder="0">
      <alignment horizontal="right"/>
    </xf>
    <xf numFmtId="202" fontId="90" fillId="0" borderId="5" applyNumberFormat="0" applyFill="0" applyAlignment="0" applyProtection="0"/>
    <xf numFmtId="3" fontId="33" fillId="0" borderId="0" applyFont="0" applyFill="0" applyBorder="0" applyAlignment="0" applyProtection="0">
      <alignment horizontal="right"/>
    </xf>
    <xf numFmtId="203" fontId="12" fillId="0" borderId="0">
      <alignment horizontal="centerContinuous"/>
    </xf>
    <xf numFmtId="203" fontId="33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7" applyNumberFormat="0" applyFill="0" applyAlignment="0" applyProtection="0"/>
    <xf numFmtId="0" fontId="37" fillId="0" borderId="0" applyNumberFormat="0" applyFill="0" applyBorder="0" applyAlignment="0" applyProtection="0"/>
    <xf numFmtId="3" fontId="25" fillId="0" borderId="0" applyBorder="0" applyAlignment="0" applyProtection="0"/>
    <xf numFmtId="0" fontId="94" fillId="0" borderId="0" applyNumberFormat="0">
      <alignment horizontal="left"/>
      <protection locked="0"/>
    </xf>
    <xf numFmtId="16" fontId="95" fillId="0" borderId="0" applyNumberFormat="0" applyProtection="0"/>
    <xf numFmtId="0" fontId="96" fillId="0" borderId="0" applyNumberFormat="0" applyFont="0" applyProtection="0">
      <alignment horizontal="left"/>
      <protection locked="0"/>
    </xf>
    <xf numFmtId="190" fontId="97" fillId="0" borderId="0" applyNumberFormat="0" applyFill="0" applyBorder="0" applyAlignment="0" applyProtection="0"/>
    <xf numFmtId="0" fontId="98" fillId="25" borderId="0">
      <alignment horizontal="center"/>
    </xf>
    <xf numFmtId="0" fontId="39" fillId="23" borderId="19" applyNumberFormat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14" fillId="0" borderId="0"/>
    <xf numFmtId="166" fontId="14" fillId="0" borderId="0" applyFont="0" applyFill="0" applyBorder="0" applyAlignment="0" applyProtection="0"/>
    <xf numFmtId="0" fontId="14" fillId="0" borderId="0"/>
    <xf numFmtId="0" fontId="7" fillId="0" borderId="0"/>
    <xf numFmtId="0" fontId="14" fillId="0" borderId="0"/>
    <xf numFmtId="171" fontId="14" fillId="0" borderId="0" applyFont="0" applyFill="0" applyBorder="0" applyAlignment="0" applyProtection="0"/>
    <xf numFmtId="0" fontId="14" fillId="0" borderId="0"/>
    <xf numFmtId="0" fontId="14" fillId="0" borderId="0"/>
    <xf numFmtId="0" fontId="7" fillId="0" borderId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6" fillId="0" borderId="0"/>
    <xf numFmtId="164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4" fillId="0" borderId="0" applyFont="0" applyFill="0" applyBorder="0" applyAlignment="0" applyProtection="0"/>
    <xf numFmtId="184" fontId="27" fillId="0" borderId="0" applyFill="0" applyBorder="0" applyProtection="0">
      <alignment horizontal="right"/>
    </xf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7" fillId="0" borderId="0"/>
    <xf numFmtId="0" fontId="27" fillId="0" borderId="0"/>
    <xf numFmtId="164" fontId="14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5" fillId="0" borderId="0"/>
    <xf numFmtId="0" fontId="5" fillId="0" borderId="0"/>
    <xf numFmtId="0" fontId="27" fillId="0" borderId="0"/>
    <xf numFmtId="0" fontId="5" fillId="0" borderId="0"/>
    <xf numFmtId="0" fontId="27" fillId="0" borderId="0"/>
    <xf numFmtId="0" fontId="5" fillId="0" borderId="0"/>
    <xf numFmtId="0" fontId="5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4" fillId="0" borderId="0"/>
    <xf numFmtId="0" fontId="4" fillId="0" borderId="0"/>
    <xf numFmtId="0" fontId="4" fillId="0" borderId="0"/>
    <xf numFmtId="0" fontId="4" fillId="0" borderId="0"/>
    <xf numFmtId="9" fontId="1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6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234">
    <xf numFmtId="0" fontId="0" fillId="0" borderId="0" xfId="0"/>
    <xf numFmtId="0" fontId="0" fillId="2" borderId="0" xfId="0" applyFill="1"/>
    <xf numFmtId="0" fontId="14" fillId="0" borderId="0" xfId="0" applyFont="1"/>
    <xf numFmtId="0" fontId="13" fillId="0" borderId="0" xfId="0" applyFont="1" applyAlignment="1">
      <alignment horizontal="left"/>
    </xf>
    <xf numFmtId="0" fontId="97" fillId="4" borderId="0" xfId="0" applyFont="1" applyFill="1"/>
    <xf numFmtId="0" fontId="12" fillId="4" borderId="0" xfId="0" applyFont="1" applyFill="1"/>
    <xf numFmtId="0" fontId="13" fillId="4" borderId="0" xfId="0" applyFont="1" applyFill="1" applyAlignment="1">
      <alignment horizontal="center"/>
    </xf>
    <xf numFmtId="0" fontId="0" fillId="4" borderId="0" xfId="0" applyFill="1"/>
    <xf numFmtId="168" fontId="0" fillId="4" borderId="0" xfId="0" applyNumberFormat="1" applyFill="1"/>
    <xf numFmtId="0" fontId="13" fillId="4" borderId="0" xfId="0" applyFont="1" applyFill="1"/>
    <xf numFmtId="0" fontId="101" fillId="4" borderId="0" xfId="0" applyFont="1" applyFill="1" applyAlignment="1">
      <alignment horizontal="left"/>
    </xf>
    <xf numFmtId="0" fontId="14" fillId="4" borderId="0" xfId="0" applyFont="1" applyFill="1"/>
    <xf numFmtId="168" fontId="13" fillId="2" borderId="0" xfId="0" applyNumberFormat="1" applyFont="1" applyFill="1" applyAlignment="1">
      <alignment horizontal="center"/>
    </xf>
    <xf numFmtId="0" fontId="101" fillId="4" borderId="0" xfId="2" applyFont="1" applyFill="1"/>
    <xf numFmtId="169" fontId="100" fillId="4" borderId="0" xfId="2" applyNumberFormat="1" applyFont="1" applyFill="1"/>
    <xf numFmtId="168" fontId="13" fillId="4" borderId="0" xfId="0" applyNumberFormat="1" applyFont="1" applyFill="1"/>
    <xf numFmtId="169" fontId="101" fillId="4" borderId="0" xfId="2" applyNumberFormat="1" applyFont="1" applyFill="1"/>
    <xf numFmtId="168" fontId="14" fillId="4" borderId="0" xfId="0" applyNumberFormat="1" applyFont="1" applyFill="1"/>
    <xf numFmtId="169" fontId="15" fillId="4" borderId="0" xfId="2" applyNumberFormat="1" applyFont="1" applyFill="1"/>
    <xf numFmtId="168" fontId="18" fillId="4" borderId="0" xfId="0" applyNumberFormat="1" applyFont="1" applyFill="1"/>
    <xf numFmtId="0" fontId="18" fillId="4" borderId="0" xfId="0" applyFont="1" applyFill="1"/>
    <xf numFmtId="169" fontId="101" fillId="4" borderId="0" xfId="0" applyNumberFormat="1" applyFont="1" applyFill="1"/>
    <xf numFmtId="169" fontId="101" fillId="2" borderId="0" xfId="0" applyNumberFormat="1" applyFont="1" applyFill="1"/>
    <xf numFmtId="169" fontId="15" fillId="4" borderId="0" xfId="0" applyNumberFormat="1" applyFont="1" applyFill="1"/>
    <xf numFmtId="0" fontId="100" fillId="4" borderId="0" xfId="0" applyFont="1" applyFill="1" applyAlignment="1">
      <alignment horizontal="center"/>
    </xf>
    <xf numFmtId="0" fontId="104" fillId="4" borderId="0" xfId="0" applyFont="1" applyFill="1" applyAlignment="1">
      <alignment horizontal="left" indent="2"/>
    </xf>
    <xf numFmtId="3" fontId="13" fillId="4" borderId="0" xfId="0" applyNumberFormat="1" applyFont="1" applyFill="1" applyAlignment="1">
      <alignment horizontal="right" wrapText="1"/>
    </xf>
    <xf numFmtId="0" fontId="105" fillId="2" borderId="0" xfId="0" applyFont="1" applyFill="1"/>
    <xf numFmtId="171" fontId="41" fillId="2" borderId="0" xfId="1" applyFont="1" applyFill="1" applyAlignment="1">
      <alignment horizontal="right"/>
    </xf>
    <xf numFmtId="169" fontId="83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169" fontId="83" fillId="4" borderId="0" xfId="0" applyNumberFormat="1" applyFont="1" applyFill="1"/>
    <xf numFmtId="169" fontId="83" fillId="4" borderId="0" xfId="0" applyNumberFormat="1" applyFont="1" applyFill="1" applyProtection="1">
      <protection locked="0"/>
    </xf>
    <xf numFmtId="169" fontId="101" fillId="4" borderId="0" xfId="2" applyNumberFormat="1" applyFont="1" applyFill="1" applyAlignment="1">
      <alignment vertical="center"/>
    </xf>
    <xf numFmtId="0" fontId="97" fillId="2" borderId="0" xfId="0" applyFont="1" applyFill="1"/>
    <xf numFmtId="0" fontId="41" fillId="2" borderId="0" xfId="0" applyFont="1" applyFill="1"/>
    <xf numFmtId="0" fontId="42" fillId="2" borderId="0" xfId="0" applyFont="1" applyFill="1"/>
    <xf numFmtId="0" fontId="14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169" fontId="101" fillId="2" borderId="0" xfId="2" applyNumberFormat="1" applyFont="1" applyFill="1" applyAlignment="1">
      <alignment vertical="center"/>
    </xf>
    <xf numFmtId="0" fontId="101" fillId="2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102" fillId="2" borderId="0" xfId="195" applyFont="1" applyFill="1"/>
    <xf numFmtId="0" fontId="22" fillId="0" borderId="0" xfId="0" applyFont="1" applyAlignment="1">
      <alignment vertical="center"/>
    </xf>
    <xf numFmtId="168" fontId="22" fillId="4" borderId="0" xfId="0" applyNumberFormat="1" applyFont="1" applyFill="1"/>
    <xf numFmtId="0" fontId="99" fillId="4" borderId="0" xfId="0" applyFont="1" applyFill="1" applyAlignment="1">
      <alignment horizontal="center"/>
    </xf>
    <xf numFmtId="168" fontId="99" fillId="4" borderId="0" xfId="0" applyNumberFormat="1" applyFont="1" applyFill="1"/>
    <xf numFmtId="0" fontId="99" fillId="4" borderId="0" xfId="0" applyFont="1" applyFill="1" applyAlignment="1">
      <alignment horizontal="left"/>
    </xf>
    <xf numFmtId="0" fontId="99" fillId="4" borderId="0" xfId="0" applyFont="1" applyFill="1" applyAlignment="1">
      <alignment horizontal="left" wrapText="1"/>
    </xf>
    <xf numFmtId="0" fontId="22" fillId="4" borderId="0" xfId="0" applyFont="1" applyFill="1" applyAlignment="1">
      <alignment horizontal="left" indent="1"/>
    </xf>
    <xf numFmtId="0" fontId="99" fillId="4" borderId="0" xfId="0" applyFont="1" applyFill="1" applyAlignment="1">
      <alignment horizontal="center" wrapText="1"/>
    </xf>
    <xf numFmtId="0" fontId="22" fillId="4" borderId="0" xfId="0" applyFont="1" applyFill="1" applyAlignment="1">
      <alignment horizontal="center" wrapText="1"/>
    </xf>
    <xf numFmtId="175" fontId="13" fillId="4" borderId="0" xfId="0" applyNumberFormat="1" applyFont="1" applyFill="1"/>
    <xf numFmtId="175" fontId="0" fillId="4" borderId="0" xfId="0" applyNumberFormat="1" applyFill="1"/>
    <xf numFmtId="175" fontId="0" fillId="0" borderId="0" xfId="0" applyNumberFormat="1"/>
    <xf numFmtId="169" fontId="100" fillId="4" borderId="0" xfId="0" applyNumberFormat="1" applyFont="1" applyFill="1"/>
    <xf numFmtId="0" fontId="101" fillId="4" borderId="0" xfId="0" applyFont="1" applyFill="1"/>
    <xf numFmtId="0" fontId="22" fillId="4" borderId="0" xfId="0" applyFont="1" applyFill="1"/>
    <xf numFmtId="168" fontId="99" fillId="2" borderId="0" xfId="0" applyNumberFormat="1" applyFont="1" applyFill="1" applyAlignment="1">
      <alignment horizontal="center"/>
    </xf>
    <xf numFmtId="0" fontId="99" fillId="4" borderId="0" xfId="0" applyFont="1" applyFill="1"/>
    <xf numFmtId="175" fontId="99" fillId="4" borderId="0" xfId="0" applyNumberFormat="1" applyFont="1" applyFill="1"/>
    <xf numFmtId="175" fontId="22" fillId="4" borderId="0" xfId="0" applyNumberFormat="1" applyFont="1" applyFill="1"/>
    <xf numFmtId="0" fontId="15" fillId="4" borderId="0" xfId="0" applyFont="1" applyFill="1"/>
    <xf numFmtId="168" fontId="15" fillId="4" borderId="0" xfId="0" applyNumberFormat="1" applyFont="1" applyFill="1"/>
    <xf numFmtId="0" fontId="100" fillId="4" borderId="0" xfId="0" applyFont="1" applyFill="1"/>
    <xf numFmtId="168" fontId="0" fillId="0" borderId="0" xfId="0" applyNumberFormat="1"/>
    <xf numFmtId="0" fontId="13" fillId="0" borderId="0" xfId="0" applyFont="1"/>
    <xf numFmtId="175" fontId="13" fillId="0" borderId="0" xfId="0" applyNumberFormat="1" applyFont="1"/>
    <xf numFmtId="175" fontId="99" fillId="0" borderId="0" xfId="0" applyNumberFormat="1" applyFont="1" applyAlignment="1">
      <alignment horizontal="right" vertical="center"/>
    </xf>
    <xf numFmtId="175" fontId="22" fillId="0" borderId="0" xfId="0" applyNumberFormat="1" applyFont="1" applyAlignment="1">
      <alignment horizontal="right" vertical="center"/>
    </xf>
    <xf numFmtId="175" fontId="22" fillId="0" borderId="0" xfId="0" applyNumberFormat="1" applyFont="1" applyAlignment="1">
      <alignment horizontal="right" vertical="center" wrapText="1"/>
    </xf>
    <xf numFmtId="205" fontId="0" fillId="4" borderId="0" xfId="0" applyNumberFormat="1" applyFill="1"/>
    <xf numFmtId="172" fontId="13" fillId="4" borderId="0" xfId="0" applyNumberFormat="1" applyFont="1" applyFill="1"/>
    <xf numFmtId="169" fontId="101" fillId="0" borderId="0" xfId="2" applyNumberFormat="1" applyFont="1" applyAlignment="1">
      <alignment vertical="center"/>
    </xf>
    <xf numFmtId="0" fontId="101" fillId="0" borderId="0" xfId="0" applyFont="1" applyAlignment="1">
      <alignment horizontal="left" vertical="center"/>
    </xf>
    <xf numFmtId="168" fontId="99" fillId="4" borderId="0" xfId="0" applyNumberFormat="1" applyFont="1" applyFill="1" applyAlignment="1">
      <alignment horizontal="center"/>
    </xf>
    <xf numFmtId="0" fontId="22" fillId="2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4" borderId="0" xfId="0" applyFont="1" applyFill="1" applyAlignment="1">
      <alignment horizontal="right" wrapText="1"/>
    </xf>
    <xf numFmtId="168" fontId="13" fillId="4" borderId="0" xfId="0" applyNumberFormat="1" applyFont="1" applyFill="1" applyAlignment="1">
      <alignment vertical="center"/>
    </xf>
    <xf numFmtId="9" fontId="22" fillId="4" borderId="0" xfId="11" applyFont="1" applyFill="1"/>
    <xf numFmtId="3" fontId="16" fillId="4" borderId="0" xfId="0" applyNumberFormat="1" applyFont="1" applyFill="1" applyAlignment="1">
      <alignment horizontal="right" wrapText="1"/>
    </xf>
    <xf numFmtId="0" fontId="13" fillId="4" borderId="0" xfId="0" applyFont="1" applyFill="1" applyAlignment="1">
      <alignment horizontal="left"/>
    </xf>
    <xf numFmtId="0" fontId="13" fillId="4" borderId="0" xfId="0" applyFont="1" applyFill="1" applyAlignment="1">
      <alignment horizontal="left" wrapText="1"/>
    </xf>
    <xf numFmtId="0" fontId="13" fillId="4" borderId="0" xfId="0" applyFont="1" applyFill="1" applyAlignment="1">
      <alignment horizontal="center" wrapText="1"/>
    </xf>
    <xf numFmtId="0" fontId="14" fillId="4" borderId="0" xfId="0" applyFont="1" applyFill="1" applyAlignment="1">
      <alignment horizontal="left" indent="1"/>
    </xf>
    <xf numFmtId="0" fontId="107" fillId="4" borderId="0" xfId="0" applyFont="1" applyFill="1" applyAlignment="1">
      <alignment horizontal="left" indent="1"/>
    </xf>
    <xf numFmtId="0" fontId="109" fillId="4" borderId="0" xfId="0" applyFont="1" applyFill="1" applyAlignment="1">
      <alignment horizontal="center" wrapText="1"/>
    </xf>
    <xf numFmtId="0" fontId="14" fillId="4" borderId="0" xfId="0" applyFont="1" applyFill="1" applyAlignment="1">
      <alignment horizontal="left" wrapText="1" indent="1"/>
    </xf>
    <xf numFmtId="0" fontId="13" fillId="4" borderId="3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 wrapText="1"/>
    </xf>
    <xf numFmtId="0" fontId="13" fillId="4" borderId="3" xfId="0" applyFont="1" applyFill="1" applyBorder="1" applyAlignment="1">
      <alignment horizontal="left" wrapText="1"/>
    </xf>
    <xf numFmtId="0" fontId="13" fillId="2" borderId="0" xfId="0" applyFont="1" applyFill="1" applyAlignment="1">
      <alignment horizontal="center" wrapText="1"/>
    </xf>
    <xf numFmtId="168" fontId="14" fillId="0" borderId="0" xfId="0" applyNumberFormat="1" applyFont="1"/>
    <xf numFmtId="0" fontId="14" fillId="2" borderId="0" xfId="0" applyFont="1" applyFill="1" applyAlignment="1">
      <alignment horizontal="left" vertical="center" wrapText="1"/>
    </xf>
    <xf numFmtId="168" fontId="13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49" fontId="13" fillId="38" borderId="25" xfId="0" applyNumberFormat="1" applyFont="1" applyFill="1" applyBorder="1" applyAlignment="1">
      <alignment vertical="center" wrapText="1"/>
    </xf>
    <xf numFmtId="49" fontId="14" fillId="2" borderId="25" xfId="0" applyNumberFormat="1" applyFont="1" applyFill="1" applyBorder="1" applyAlignment="1">
      <alignment horizontal="left" vertical="center" wrapText="1" indent="1"/>
    </xf>
    <xf numFmtId="49" fontId="19" fillId="37" borderId="2" xfId="0" applyNumberFormat="1" applyFont="1" applyFill="1" applyBorder="1" applyAlignment="1">
      <alignment horizontal="left" vertical="center" wrapText="1" indent="3"/>
    </xf>
    <xf numFmtId="49" fontId="19" fillId="0" borderId="0" xfId="0" applyNumberFormat="1" applyFont="1" applyAlignment="1">
      <alignment horizontal="left" vertical="center" wrapText="1" indent="3"/>
    </xf>
    <xf numFmtId="43" fontId="14" fillId="0" borderId="14" xfId="1" applyNumberFormat="1" applyBorder="1" applyAlignment="1" applyProtection="1">
      <alignment horizontal="right"/>
      <protection locked="0"/>
    </xf>
    <xf numFmtId="43" fontId="13" fillId="38" borderId="14" xfId="1" applyNumberFormat="1" applyFont="1" applyFill="1" applyBorder="1" applyAlignment="1" applyProtection="1">
      <alignment horizontal="right"/>
      <protection locked="0"/>
    </xf>
    <xf numFmtId="43" fontId="13" fillId="38" borderId="14" xfId="1" applyNumberFormat="1" applyFont="1" applyFill="1" applyBorder="1" applyAlignment="1">
      <alignment horizontal="right"/>
    </xf>
    <xf numFmtId="43" fontId="19" fillId="37" borderId="9" xfId="1" applyNumberFormat="1" applyFont="1" applyFill="1" applyBorder="1" applyAlignment="1">
      <alignment horizontal="right"/>
    </xf>
    <xf numFmtId="43" fontId="19" fillId="37" borderId="9" xfId="0" applyNumberFormat="1" applyFont="1" applyFill="1" applyBorder="1"/>
    <xf numFmtId="0" fontId="99" fillId="4" borderId="25" xfId="0" applyFont="1" applyFill="1" applyBorder="1" applyAlignment="1">
      <alignment horizontal="center"/>
    </xf>
    <xf numFmtId="0" fontId="13" fillId="4" borderId="25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99" fillId="2" borderId="25" xfId="0" applyFont="1" applyFill="1" applyBorder="1" applyAlignment="1">
      <alignment horizontal="center"/>
    </xf>
    <xf numFmtId="0" fontId="108" fillId="4" borderId="25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/>
    </xf>
    <xf numFmtId="0" fontId="19" fillId="37" borderId="7" xfId="2" applyFont="1" applyFill="1" applyBorder="1" applyAlignment="1">
      <alignment horizontal="left" vertical="center"/>
    </xf>
    <xf numFmtId="0" fontId="19" fillId="37" borderId="8" xfId="2" applyFont="1" applyFill="1" applyBorder="1" applyAlignment="1">
      <alignment horizontal="center" wrapText="1"/>
    </xf>
    <xf numFmtId="0" fontId="42" fillId="37" borderId="0" xfId="0" applyFont="1" applyFill="1"/>
    <xf numFmtId="0" fontId="99" fillId="37" borderId="0" xfId="0" applyFont="1" applyFill="1" applyAlignment="1">
      <alignment horizontal="center"/>
    </xf>
    <xf numFmtId="170" fontId="41" fillId="37" borderId="0" xfId="0" applyNumberFormat="1" applyFont="1" applyFill="1" applyAlignment="1">
      <alignment horizontal="right"/>
    </xf>
    <xf numFmtId="0" fontId="28" fillId="37" borderId="1" xfId="2" applyFont="1" applyFill="1" applyBorder="1" applyAlignment="1">
      <alignment horizontal="left" vertical="center"/>
    </xf>
    <xf numFmtId="0" fontId="14" fillId="0" borderId="25" xfId="0" applyFont="1" applyBorder="1" applyAlignment="1">
      <alignment horizontal="left" vertical="center" wrapText="1" indent="1"/>
    </xf>
    <xf numFmtId="0" fontId="19" fillId="37" borderId="2" xfId="0" applyFont="1" applyFill="1" applyBorder="1" applyAlignment="1">
      <alignment vertical="center" wrapText="1"/>
    </xf>
    <xf numFmtId="0" fontId="28" fillId="37" borderId="23" xfId="2" applyFont="1" applyFill="1" applyBorder="1" applyAlignment="1">
      <alignment horizontal="center" vertical="center" wrapText="1"/>
    </xf>
    <xf numFmtId="0" fontId="99" fillId="4" borderId="6" xfId="0" applyFont="1" applyFill="1" applyBorder="1"/>
    <xf numFmtId="0" fontId="99" fillId="4" borderId="25" xfId="0" applyFont="1" applyFill="1" applyBorder="1"/>
    <xf numFmtId="0" fontId="99" fillId="4" borderId="13" xfId="0" applyFont="1" applyFill="1" applyBorder="1"/>
    <xf numFmtId="0" fontId="22" fillId="37" borderId="0" xfId="0" applyFont="1" applyFill="1"/>
    <xf numFmtId="170" fontId="42" fillId="37" borderId="0" xfId="0" applyNumberFormat="1" applyFont="1" applyFill="1" applyAlignment="1">
      <alignment horizontal="right"/>
    </xf>
    <xf numFmtId="0" fontId="13" fillId="0" borderId="0" xfId="0" applyFont="1" applyAlignment="1">
      <alignment horizontal="center"/>
    </xf>
    <xf numFmtId="168" fontId="13" fillId="0" borderId="0" xfId="0" applyNumberFormat="1" applyFont="1"/>
    <xf numFmtId="0" fontId="14" fillId="0" borderId="0" xfId="0" applyFont="1" applyAlignment="1">
      <alignment horizontal="left" inden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168" fontId="13" fillId="0" borderId="0" xfId="195" applyNumberFormat="1" applyFont="1" applyAlignment="1">
      <alignment vertical="center"/>
    </xf>
    <xf numFmtId="169" fontId="101" fillId="4" borderId="0" xfId="0" applyNumberFormat="1" applyFont="1" applyFill="1" applyProtection="1">
      <protection locked="0"/>
    </xf>
    <xf numFmtId="3" fontId="106" fillId="4" borderId="0" xfId="0" applyNumberFormat="1" applyFont="1" applyFill="1" applyAlignment="1">
      <alignment horizontal="right" wrapText="1"/>
    </xf>
    <xf numFmtId="0" fontId="104" fillId="4" borderId="0" xfId="0" applyFont="1" applyFill="1" applyAlignment="1">
      <alignment horizontal="left" indent="1"/>
    </xf>
    <xf numFmtId="0" fontId="104" fillId="4" borderId="0" xfId="0" applyFont="1" applyFill="1" applyAlignment="1">
      <alignment horizontal="center" wrapText="1"/>
    </xf>
    <xf numFmtId="168" fontId="13" fillId="4" borderId="0" xfId="195" applyNumberFormat="1" applyFont="1" applyFill="1"/>
    <xf numFmtId="49" fontId="13" fillId="38" borderId="25" xfId="0" applyNumberFormat="1" applyFont="1" applyFill="1" applyBorder="1" applyAlignment="1">
      <alignment horizontal="left" vertical="center" wrapText="1" indent="1"/>
    </xf>
    <xf numFmtId="49" fontId="14" fillId="0" borderId="25" xfId="0" applyNumberFormat="1" applyFont="1" applyBorder="1" applyAlignment="1">
      <alignment horizontal="left" vertical="center" wrapText="1" indent="3"/>
    </xf>
    <xf numFmtId="49" fontId="19" fillId="37" borderId="2" xfId="0" applyNumberFormat="1" applyFont="1" applyFill="1" applyBorder="1" applyAlignment="1">
      <alignment horizontal="left" vertical="center" wrapText="1" indent="4"/>
    </xf>
    <xf numFmtId="49" fontId="19" fillId="37" borderId="25" xfId="0" applyNumberFormat="1" applyFont="1" applyFill="1" applyBorder="1" applyAlignment="1">
      <alignment horizontal="left" vertical="center" wrapText="1" indent="4"/>
    </xf>
    <xf numFmtId="49" fontId="13" fillId="38" borderId="6" xfId="0" applyNumberFormat="1" applyFont="1" applyFill="1" applyBorder="1" applyAlignment="1">
      <alignment horizontal="left" vertical="center" wrapText="1" indent="1"/>
    </xf>
    <xf numFmtId="49" fontId="13" fillId="38" borderId="13" xfId="0" applyNumberFormat="1" applyFont="1" applyFill="1" applyBorder="1" applyAlignment="1">
      <alignment horizontal="left" vertical="center" wrapText="1" indent="1"/>
    </xf>
    <xf numFmtId="43" fontId="13" fillId="38" borderId="14" xfId="0" applyNumberFormat="1" applyFont="1" applyFill="1" applyBorder="1"/>
    <xf numFmtId="43" fontId="19" fillId="37" borderId="14" xfId="0" applyNumberFormat="1" applyFont="1" applyFill="1" applyBorder="1"/>
    <xf numFmtId="206" fontId="13" fillId="38" borderId="11" xfId="0" applyNumberFormat="1" applyFont="1" applyFill="1" applyBorder="1"/>
    <xf numFmtId="43" fontId="13" fillId="38" borderId="11" xfId="0" applyNumberFormat="1" applyFont="1" applyFill="1" applyBorder="1"/>
    <xf numFmtId="206" fontId="13" fillId="38" borderId="12" xfId="0" applyNumberFormat="1" applyFont="1" applyFill="1" applyBorder="1"/>
    <xf numFmtId="43" fontId="13" fillId="38" borderId="12" xfId="0" applyNumberFormat="1" applyFont="1" applyFill="1" applyBorder="1"/>
    <xf numFmtId="0" fontId="99" fillId="4" borderId="25" xfId="0" applyFont="1" applyFill="1" applyBorder="1" applyAlignment="1">
      <alignment horizontal="left" wrapText="1"/>
    </xf>
    <xf numFmtId="0" fontId="13" fillId="0" borderId="25" xfId="0" applyFont="1" applyBorder="1" applyAlignment="1">
      <alignment horizontal="center"/>
    </xf>
    <xf numFmtId="0" fontId="13" fillId="0" borderId="25" xfId="0" applyFont="1" applyBorder="1" applyAlignment="1">
      <alignment horizontal="center" wrapText="1"/>
    </xf>
    <xf numFmtId="0" fontId="99" fillId="4" borderId="25" xfId="0" applyFont="1" applyFill="1" applyBorder="1" applyAlignment="1">
      <alignment horizontal="center" wrapText="1"/>
    </xf>
    <xf numFmtId="0" fontId="22" fillId="4" borderId="25" xfId="0" applyFont="1" applyFill="1" applyBorder="1" applyAlignment="1">
      <alignment horizontal="center" wrapText="1"/>
    </xf>
    <xf numFmtId="0" fontId="14" fillId="0" borderId="25" xfId="0" applyFont="1" applyBorder="1" applyAlignment="1">
      <alignment horizontal="center" wrapText="1"/>
    </xf>
    <xf numFmtId="0" fontId="109" fillId="4" borderId="25" xfId="0" applyFont="1" applyFill="1" applyBorder="1" applyAlignment="1">
      <alignment horizontal="center" wrapText="1"/>
    </xf>
    <xf numFmtId="16" fontId="13" fillId="0" borderId="25" xfId="0" applyNumberFormat="1" applyFont="1" applyBorder="1" applyAlignment="1">
      <alignment horizontal="center" wrapText="1"/>
    </xf>
    <xf numFmtId="16" fontId="99" fillId="4" borderId="25" xfId="0" applyNumberFormat="1" applyFont="1" applyFill="1" applyBorder="1" applyAlignment="1">
      <alignment horizontal="center" wrapText="1"/>
    </xf>
    <xf numFmtId="16" fontId="100" fillId="4" borderId="25" xfId="0" applyNumberFormat="1" applyFont="1" applyFill="1" applyBorder="1" applyAlignment="1">
      <alignment horizontal="center" wrapText="1"/>
    </xf>
    <xf numFmtId="0" fontId="13" fillId="0" borderId="25" xfId="0" applyFont="1" applyBorder="1" applyAlignment="1">
      <alignment horizontal="left" wrapText="1"/>
    </xf>
    <xf numFmtId="0" fontId="14" fillId="4" borderId="25" xfId="0" applyFont="1" applyFill="1" applyBorder="1" applyAlignment="1">
      <alignment horizontal="center" wrapText="1"/>
    </xf>
    <xf numFmtId="0" fontId="14" fillId="0" borderId="25" xfId="0" applyFont="1" applyBorder="1" applyAlignment="1">
      <alignment horizontal="left" wrapText="1" indent="1"/>
    </xf>
    <xf numFmtId="0" fontId="22" fillId="4" borderId="25" xfId="0" applyFont="1" applyFill="1" applyBorder="1" applyAlignment="1">
      <alignment horizontal="left" wrapText="1" indent="1"/>
    </xf>
    <xf numFmtId="0" fontId="104" fillId="4" borderId="13" xfId="0" applyFont="1" applyFill="1" applyBorder="1" applyAlignment="1">
      <alignment horizontal="center" wrapText="1"/>
    </xf>
    <xf numFmtId="0" fontId="19" fillId="37" borderId="7" xfId="0" applyFont="1" applyFill="1" applyBorder="1" applyAlignment="1">
      <alignment horizontal="left"/>
    </xf>
    <xf numFmtId="0" fontId="19" fillId="37" borderId="8" xfId="0" applyFont="1" applyFill="1" applyBorder="1" applyAlignment="1">
      <alignment horizontal="center" wrapText="1"/>
    </xf>
    <xf numFmtId="0" fontId="19" fillId="37" borderId="1" xfId="0" applyFont="1" applyFill="1" applyBorder="1" applyAlignment="1">
      <alignment horizontal="left"/>
    </xf>
    <xf numFmtId="0" fontId="19" fillId="37" borderId="1" xfId="0" applyFont="1" applyFill="1" applyBorder="1" applyAlignment="1">
      <alignment horizontal="left" vertical="center"/>
    </xf>
    <xf numFmtId="0" fontId="19" fillId="37" borderId="1" xfId="0" applyFont="1" applyFill="1" applyBorder="1" applyAlignment="1">
      <alignment horizontal="left" wrapText="1"/>
    </xf>
    <xf numFmtId="172" fontId="19" fillId="37" borderId="1" xfId="1" applyNumberFormat="1" applyFont="1" applyFill="1" applyBorder="1" applyAlignment="1">
      <alignment horizontal="right" wrapText="1"/>
    </xf>
    <xf numFmtId="3" fontId="19" fillId="37" borderId="1" xfId="0" applyNumberFormat="1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9" fillId="37" borderId="1" xfId="0" applyFont="1" applyFill="1" applyBorder="1" applyAlignment="1">
      <alignment horizontal="center" vertical="center" wrapText="1"/>
    </xf>
    <xf numFmtId="0" fontId="19" fillId="37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168" fontId="19" fillId="0" borderId="0" xfId="0" applyNumberFormat="1" applyFont="1" applyAlignment="1">
      <alignment vertical="center"/>
    </xf>
    <xf numFmtId="0" fontId="13" fillId="4" borderId="23" xfId="0" applyFont="1" applyFill="1" applyBorder="1" applyAlignment="1">
      <alignment horizontal="left" wrapText="1"/>
    </xf>
    <xf numFmtId="207" fontId="19" fillId="37" borderId="1" xfId="0" applyNumberFormat="1" applyFont="1" applyFill="1" applyBorder="1" applyAlignment="1">
      <alignment vertical="center"/>
    </xf>
    <xf numFmtId="207" fontId="19" fillId="37" borderId="3" xfId="0" applyNumberFormat="1" applyFont="1" applyFill="1" applyBorder="1" applyAlignment="1">
      <alignment vertical="center"/>
    </xf>
    <xf numFmtId="207" fontId="14" fillId="0" borderId="0" xfId="0" applyNumberFormat="1" applyFont="1" applyAlignment="1">
      <alignment vertical="center"/>
    </xf>
    <xf numFmtId="207" fontId="13" fillId="0" borderId="0" xfId="0" applyNumberFormat="1" applyFont="1" applyAlignment="1">
      <alignment vertical="center"/>
    </xf>
    <xf numFmtId="207" fontId="19" fillId="0" borderId="0" xfId="0" applyNumberFormat="1" applyFont="1" applyAlignment="1">
      <alignment vertical="center"/>
    </xf>
    <xf numFmtId="204" fontId="17" fillId="36" borderId="0" xfId="1" applyNumberFormat="1" applyFont="1" applyFill="1"/>
    <xf numFmtId="0" fontId="111" fillId="4" borderId="0" xfId="0" applyFont="1" applyFill="1" applyAlignment="1">
      <alignment horizontal="center" vertical="center"/>
    </xf>
    <xf numFmtId="207" fontId="22" fillId="4" borderId="0" xfId="0" applyNumberFormat="1" applyFont="1" applyFill="1"/>
    <xf numFmtId="0" fontId="17" fillId="7" borderId="24" xfId="3" applyFont="1" applyFill="1" applyBorder="1" applyAlignment="1">
      <alignment vertical="center"/>
    </xf>
    <xf numFmtId="0" fontId="17" fillId="7" borderId="24" xfId="0" applyFont="1" applyFill="1" applyBorder="1" applyAlignment="1">
      <alignment horizontal="center" vertical="center"/>
    </xf>
    <xf numFmtId="204" fontId="19" fillId="37" borderId="1" xfId="0" applyNumberFormat="1" applyFont="1" applyFill="1" applyBorder="1" applyAlignment="1">
      <alignment horizontal="right" vertical="center" wrapText="1"/>
    </xf>
    <xf numFmtId="204" fontId="14" fillId="4" borderId="0" xfId="0" applyNumberFormat="1" applyFont="1" applyFill="1" applyAlignment="1">
      <alignment horizontal="right" wrapText="1"/>
    </xf>
    <xf numFmtId="204" fontId="14" fillId="0" borderId="0" xfId="0" applyNumberFormat="1" applyFont="1"/>
    <xf numFmtId="204" fontId="14" fillId="4" borderId="0" xfId="0" applyNumberFormat="1" applyFont="1" applyFill="1"/>
    <xf numFmtId="204" fontId="14" fillId="0" borderId="0" xfId="0" applyNumberFormat="1" applyFont="1" applyAlignment="1">
      <alignment horizontal="right" wrapText="1"/>
    </xf>
    <xf numFmtId="204" fontId="19" fillId="37" borderId="1" xfId="0" applyNumberFormat="1" applyFont="1" applyFill="1" applyBorder="1" applyAlignment="1">
      <alignment vertical="center"/>
    </xf>
    <xf numFmtId="204" fontId="13" fillId="4" borderId="0" xfId="0" applyNumberFormat="1" applyFont="1" applyFill="1" applyAlignment="1">
      <alignment horizontal="right" wrapText="1"/>
    </xf>
    <xf numFmtId="204" fontId="13" fillId="4" borderId="3" xfId="0" applyNumberFormat="1" applyFont="1" applyFill="1" applyBorder="1" applyAlignment="1">
      <alignment horizontal="right" wrapText="1"/>
    </xf>
    <xf numFmtId="204" fontId="16" fillId="0" borderId="0" xfId="0" applyNumberFormat="1" applyFont="1" applyAlignment="1">
      <alignment horizontal="right" wrapText="1"/>
    </xf>
    <xf numFmtId="204" fontId="0" fillId="4" borderId="0" xfId="0" applyNumberFormat="1" applyFill="1"/>
    <xf numFmtId="204" fontId="42" fillId="2" borderId="0" xfId="0" applyNumberFormat="1" applyFont="1" applyFill="1" applyAlignment="1">
      <alignment horizontal="right"/>
    </xf>
    <xf numFmtId="164" fontId="0" fillId="4" borderId="0" xfId="0" applyNumberFormat="1" applyFill="1"/>
    <xf numFmtId="164" fontId="99" fillId="4" borderId="0" xfId="0" applyNumberFormat="1" applyFont="1" applyFill="1"/>
    <xf numFmtId="164" fontId="13" fillId="4" borderId="0" xfId="0" applyNumberFormat="1" applyFont="1" applyFill="1"/>
    <xf numFmtId="164" fontId="18" fillId="4" borderId="0" xfId="0" applyNumberFormat="1" applyFont="1" applyFill="1"/>
    <xf numFmtId="43" fontId="22" fillId="4" borderId="0" xfId="0" applyNumberFormat="1" applyFont="1" applyFill="1"/>
    <xf numFmtId="164" fontId="22" fillId="4" borderId="0" xfId="0" applyNumberFormat="1" applyFont="1" applyFill="1"/>
    <xf numFmtId="14" fontId="19" fillId="37" borderId="8" xfId="2" applyNumberFormat="1" applyFont="1" applyFill="1" applyBorder="1" applyAlignment="1">
      <alignment horizontal="center" vertical="center" wrapText="1"/>
    </xf>
    <xf numFmtId="14" fontId="28" fillId="37" borderId="1" xfId="2" applyNumberFormat="1" applyFont="1" applyFill="1" applyBorder="1" applyAlignment="1">
      <alignment horizontal="center" vertical="center" wrapText="1"/>
    </xf>
    <xf numFmtId="14" fontId="19" fillId="37" borderId="8" xfId="0" applyNumberFormat="1" applyFont="1" applyFill="1" applyBorder="1" applyAlignment="1">
      <alignment horizontal="center" vertical="center" wrapText="1"/>
    </xf>
    <xf numFmtId="14" fontId="19" fillId="37" borderId="9" xfId="2" applyNumberFormat="1" applyFont="1" applyFill="1" applyBorder="1" applyAlignment="1">
      <alignment horizontal="center" vertical="center" wrapText="1"/>
    </xf>
    <xf numFmtId="14" fontId="19" fillId="37" borderId="9" xfId="0" applyNumberFormat="1" applyFont="1" applyFill="1" applyBorder="1" applyAlignment="1">
      <alignment horizontal="center" vertical="center"/>
    </xf>
    <xf numFmtId="14" fontId="19" fillId="37" borderId="1" xfId="0" applyNumberFormat="1" applyFont="1" applyFill="1" applyBorder="1" applyAlignment="1">
      <alignment horizontal="right" wrapText="1"/>
    </xf>
    <xf numFmtId="4" fontId="14" fillId="0" borderId="0" xfId="0" applyNumberFormat="1" applyFont="1" applyAlignment="1">
      <alignment vertical="center"/>
    </xf>
    <xf numFmtId="164" fontId="102" fillId="2" borderId="0" xfId="195" applyNumberFormat="1" applyFont="1" applyFill="1"/>
    <xf numFmtId="43" fontId="102" fillId="2" borderId="0" xfId="195" applyNumberFormat="1" applyFont="1" applyFill="1"/>
    <xf numFmtId="171" fontId="13" fillId="38" borderId="25" xfId="1" applyFont="1" applyFill="1" applyBorder="1" applyAlignment="1" applyProtection="1">
      <alignment horizontal="center" vertical="center"/>
      <protection locked="0"/>
    </xf>
    <xf numFmtId="43" fontId="13" fillId="38" borderId="14" xfId="1" applyNumberFormat="1" applyFont="1" applyFill="1" applyBorder="1" applyAlignment="1" applyProtection="1">
      <alignment horizontal="center" vertical="center"/>
      <protection locked="0"/>
    </xf>
    <xf numFmtId="171" fontId="14" fillId="0" borderId="14" xfId="1" applyBorder="1" applyAlignment="1" applyProtection="1">
      <alignment horizontal="center" vertical="center"/>
      <protection locked="0"/>
    </xf>
    <xf numFmtId="43" fontId="14" fillId="0" borderId="14" xfId="1" applyNumberFormat="1" applyBorder="1" applyAlignment="1" applyProtection="1">
      <alignment horizontal="center" vertical="center"/>
      <protection locked="0"/>
    </xf>
    <xf numFmtId="171" fontId="13" fillId="38" borderId="25" xfId="1" applyFont="1" applyFill="1" applyBorder="1" applyAlignment="1">
      <alignment horizontal="center" vertical="center"/>
    </xf>
    <xf numFmtId="43" fontId="13" fillId="38" borderId="14" xfId="1" applyNumberFormat="1" applyFont="1" applyFill="1" applyBorder="1" applyAlignment="1">
      <alignment horizontal="center" vertical="center"/>
    </xf>
    <xf numFmtId="206" fontId="13" fillId="38" borderId="25" xfId="1" applyNumberFormat="1" applyFont="1" applyFill="1" applyBorder="1" applyAlignment="1">
      <alignment horizontal="center" vertical="center"/>
    </xf>
    <xf numFmtId="43" fontId="13" fillId="38" borderId="25" xfId="1" applyNumberFormat="1" applyFont="1" applyFill="1" applyBorder="1" applyAlignment="1">
      <alignment horizontal="center" vertical="center"/>
    </xf>
    <xf numFmtId="171" fontId="19" fillId="37" borderId="2" xfId="1" applyFont="1" applyFill="1" applyBorder="1" applyAlignment="1">
      <alignment horizontal="center" vertical="center"/>
    </xf>
    <xf numFmtId="43" fontId="19" fillId="37" borderId="9" xfId="1" applyNumberFormat="1" applyFont="1" applyFill="1" applyBorder="1" applyAlignment="1">
      <alignment horizontal="center" vertical="center"/>
    </xf>
    <xf numFmtId="206" fontId="14" fillId="0" borderId="14" xfId="1" applyNumberFormat="1" applyBorder="1" applyAlignment="1" applyProtection="1">
      <alignment horizontal="center" vertical="center"/>
      <protection locked="0"/>
    </xf>
    <xf numFmtId="171" fontId="112" fillId="38" borderId="25" xfId="1" applyFont="1" applyFill="1" applyBorder="1" applyAlignment="1">
      <alignment horizontal="center" vertical="center"/>
    </xf>
    <xf numFmtId="43" fontId="13" fillId="38" borderId="14" xfId="0" applyNumberFormat="1" applyFont="1" applyFill="1" applyBorder="1" applyAlignment="1">
      <alignment horizontal="center" vertical="center"/>
    </xf>
    <xf numFmtId="43" fontId="0" fillId="38" borderId="14" xfId="0" applyNumberFormat="1" applyFill="1" applyBorder="1" applyAlignment="1">
      <alignment horizontal="center" vertical="center"/>
    </xf>
    <xf numFmtId="43" fontId="19" fillId="37" borderId="9" xfId="0" applyNumberFormat="1" applyFont="1" applyFill="1" applyBorder="1" applyAlignment="1">
      <alignment horizontal="center" vertical="center"/>
    </xf>
    <xf numFmtId="0" fontId="110" fillId="4" borderId="0" xfId="0" applyFont="1" applyFill="1" applyAlignment="1">
      <alignment horizontal="center"/>
    </xf>
    <xf numFmtId="0" fontId="13" fillId="4" borderId="0" xfId="0" applyFont="1" applyFill="1" applyAlignment="1">
      <alignment horizontal="left" wrapText="1"/>
    </xf>
    <xf numFmtId="207" fontId="19" fillId="7" borderId="24" xfId="0" applyNumberFormat="1" applyFont="1" applyFill="1" applyBorder="1" applyAlignment="1">
      <alignment vertical="center"/>
    </xf>
  </cellXfs>
  <cellStyles count="538">
    <cellStyle name="0,0_x000a__x000a_NA_x000a__x000a_" xfId="13" xr:uid="{00000000-0005-0000-0000-000000000000}"/>
    <cellStyle name="0,0_x000d__x000a_NA_x000d__x000a_" xfId="14" xr:uid="{00000000-0005-0000-0000-000001000000}"/>
    <cellStyle name="20% - Cor1" xfId="15" xr:uid="{00000000-0005-0000-0000-000002000000}"/>
    <cellStyle name="20% - Cor2" xfId="16" xr:uid="{00000000-0005-0000-0000-000003000000}"/>
    <cellStyle name="20% - Cor3" xfId="17" xr:uid="{00000000-0005-0000-0000-000004000000}"/>
    <cellStyle name="20% - Cor4" xfId="18" xr:uid="{00000000-0005-0000-0000-000005000000}"/>
    <cellStyle name="20% - Cor5" xfId="19" xr:uid="{00000000-0005-0000-0000-000006000000}"/>
    <cellStyle name="20% - Cor6" xfId="20" xr:uid="{00000000-0005-0000-0000-000007000000}"/>
    <cellStyle name="20% - Ênfase1" xfId="21" xr:uid="{00000000-0005-0000-0000-000008000000}"/>
    <cellStyle name="20% - Ênfase2" xfId="22" xr:uid="{00000000-0005-0000-0000-000009000000}"/>
    <cellStyle name="20% - Ênfase3" xfId="23" xr:uid="{00000000-0005-0000-0000-00000A000000}"/>
    <cellStyle name="20% - Ênfase4" xfId="24" xr:uid="{00000000-0005-0000-0000-00000B000000}"/>
    <cellStyle name="20% - Ênfase5" xfId="25" xr:uid="{00000000-0005-0000-0000-00000C000000}"/>
    <cellStyle name="20% - Ênfase6" xfId="26" xr:uid="{00000000-0005-0000-0000-00000D000000}"/>
    <cellStyle name="20% - Énfasis1" xfId="27" xr:uid="{00000000-0005-0000-0000-00000E000000}"/>
    <cellStyle name="20% - Énfasis2" xfId="28" xr:uid="{00000000-0005-0000-0000-00000F000000}"/>
    <cellStyle name="20% - Énfasis3" xfId="29" xr:uid="{00000000-0005-0000-0000-000010000000}"/>
    <cellStyle name="20% - Énfasis4" xfId="30" xr:uid="{00000000-0005-0000-0000-000011000000}"/>
    <cellStyle name="20% - Énfasis5" xfId="31" xr:uid="{00000000-0005-0000-0000-000012000000}"/>
    <cellStyle name="20% - Énfasis6" xfId="32" xr:uid="{00000000-0005-0000-0000-000013000000}"/>
    <cellStyle name="40% - Cor1" xfId="33" xr:uid="{00000000-0005-0000-0000-000014000000}"/>
    <cellStyle name="40% - Cor2" xfId="34" xr:uid="{00000000-0005-0000-0000-000015000000}"/>
    <cellStyle name="40% - Cor3" xfId="35" xr:uid="{00000000-0005-0000-0000-000016000000}"/>
    <cellStyle name="40% - Cor4" xfId="36" xr:uid="{00000000-0005-0000-0000-000017000000}"/>
    <cellStyle name="40% - Cor5" xfId="37" xr:uid="{00000000-0005-0000-0000-000018000000}"/>
    <cellStyle name="40% - Cor6" xfId="38" xr:uid="{00000000-0005-0000-0000-000019000000}"/>
    <cellStyle name="40% - Ênfase1" xfId="39" xr:uid="{00000000-0005-0000-0000-00001A000000}"/>
    <cellStyle name="40% - Ênfase2" xfId="40" xr:uid="{00000000-0005-0000-0000-00001B000000}"/>
    <cellStyle name="40% - Ênfase3" xfId="41" xr:uid="{00000000-0005-0000-0000-00001C000000}"/>
    <cellStyle name="40% - Ênfase4" xfId="42" xr:uid="{00000000-0005-0000-0000-00001D000000}"/>
    <cellStyle name="40% - Ênfase5" xfId="43" xr:uid="{00000000-0005-0000-0000-00001E000000}"/>
    <cellStyle name="40% - Ênfase6" xfId="44" xr:uid="{00000000-0005-0000-0000-00001F000000}"/>
    <cellStyle name="40% - Énfasis1" xfId="45" xr:uid="{00000000-0005-0000-0000-000020000000}"/>
    <cellStyle name="40% - Énfasis2" xfId="46" xr:uid="{00000000-0005-0000-0000-000021000000}"/>
    <cellStyle name="40% - Énfasis3" xfId="47" xr:uid="{00000000-0005-0000-0000-000022000000}"/>
    <cellStyle name="40% - Énfasis4" xfId="48" xr:uid="{00000000-0005-0000-0000-000023000000}"/>
    <cellStyle name="40% - Énfasis5" xfId="49" xr:uid="{00000000-0005-0000-0000-000024000000}"/>
    <cellStyle name="40% - Énfasis6" xfId="50" xr:uid="{00000000-0005-0000-0000-000025000000}"/>
    <cellStyle name="60% - Cor1" xfId="51" xr:uid="{00000000-0005-0000-0000-000026000000}"/>
    <cellStyle name="60% - Cor2" xfId="52" xr:uid="{00000000-0005-0000-0000-000027000000}"/>
    <cellStyle name="60% - Cor3" xfId="53" xr:uid="{00000000-0005-0000-0000-000028000000}"/>
    <cellStyle name="60% - Cor4" xfId="54" xr:uid="{00000000-0005-0000-0000-000029000000}"/>
    <cellStyle name="60% - Cor5" xfId="55" xr:uid="{00000000-0005-0000-0000-00002A000000}"/>
    <cellStyle name="60% - Cor6" xfId="56" xr:uid="{00000000-0005-0000-0000-00002B000000}"/>
    <cellStyle name="60% - Ênfase1" xfId="57" xr:uid="{00000000-0005-0000-0000-00002C000000}"/>
    <cellStyle name="60% - Ênfase2" xfId="58" xr:uid="{00000000-0005-0000-0000-00002D000000}"/>
    <cellStyle name="60% - Ênfase3" xfId="59" xr:uid="{00000000-0005-0000-0000-00002E000000}"/>
    <cellStyle name="60% - Ênfase4" xfId="60" xr:uid="{00000000-0005-0000-0000-00002F000000}"/>
    <cellStyle name="60% - Ênfase5" xfId="61" xr:uid="{00000000-0005-0000-0000-000030000000}"/>
    <cellStyle name="60% - Ênfase6" xfId="62" xr:uid="{00000000-0005-0000-0000-000031000000}"/>
    <cellStyle name="60% - Énfasis1" xfId="63" xr:uid="{00000000-0005-0000-0000-000032000000}"/>
    <cellStyle name="60% - Énfasis2" xfId="64" xr:uid="{00000000-0005-0000-0000-000033000000}"/>
    <cellStyle name="60% - Énfasis3" xfId="65" xr:uid="{00000000-0005-0000-0000-000034000000}"/>
    <cellStyle name="60% - Énfasis4" xfId="66" xr:uid="{00000000-0005-0000-0000-000035000000}"/>
    <cellStyle name="60% - Énfasis5" xfId="67" xr:uid="{00000000-0005-0000-0000-000036000000}"/>
    <cellStyle name="60% - Énfasis6" xfId="68" xr:uid="{00000000-0005-0000-0000-000037000000}"/>
    <cellStyle name="args.style" xfId="69" xr:uid="{00000000-0005-0000-0000-000038000000}"/>
    <cellStyle name="Betrag" xfId="70" xr:uid="{00000000-0005-0000-0000-000039000000}"/>
    <cellStyle name="Betrag1" xfId="71" xr:uid="{00000000-0005-0000-0000-00003A000000}"/>
    <cellStyle name="Bol-Data" xfId="72" xr:uid="{00000000-0005-0000-0000-00003B000000}"/>
    <cellStyle name="bolet" xfId="73" xr:uid="{00000000-0005-0000-0000-00003C000000}"/>
    <cellStyle name="Boletim" xfId="74" xr:uid="{00000000-0005-0000-0000-00003D000000}"/>
    <cellStyle name="Bom" xfId="75" xr:uid="{00000000-0005-0000-0000-00003E000000}"/>
    <cellStyle name="Buena" xfId="76" xr:uid="{00000000-0005-0000-0000-00003F000000}"/>
    <cellStyle name="Cabeçalho 1" xfId="77" xr:uid="{00000000-0005-0000-0000-000040000000}"/>
    <cellStyle name="Cabeçalho 2" xfId="78" xr:uid="{00000000-0005-0000-0000-000041000000}"/>
    <cellStyle name="Cabeçalho 3" xfId="79" xr:uid="{00000000-0005-0000-0000-000042000000}"/>
    <cellStyle name="Cabeçalho 4" xfId="80" xr:uid="{00000000-0005-0000-0000-000043000000}"/>
    <cellStyle name="Calc Currency (0)" xfId="81" xr:uid="{00000000-0005-0000-0000-000044000000}"/>
    <cellStyle name="Cálculo" xfId="82" xr:uid="{00000000-0005-0000-0000-000045000000}"/>
    <cellStyle name="Celda de comprobación" xfId="83" xr:uid="{00000000-0005-0000-0000-000046000000}"/>
    <cellStyle name="Celda vinculada" xfId="84" xr:uid="{00000000-0005-0000-0000-000047000000}"/>
    <cellStyle name="Célula de Verificação" xfId="85" xr:uid="{00000000-0005-0000-0000-000048000000}"/>
    <cellStyle name="Célula Ligada" xfId="86" xr:uid="{00000000-0005-0000-0000-000049000000}"/>
    <cellStyle name="Célula Vinculada" xfId="87" xr:uid="{00000000-0005-0000-0000-00004A000000}"/>
    <cellStyle name="ColumnAttributeAbovePrompt" xfId="88" xr:uid="{00000000-0005-0000-0000-00004B000000}"/>
    <cellStyle name="ColumnAttributePrompt" xfId="89" xr:uid="{00000000-0005-0000-0000-00004C000000}"/>
    <cellStyle name="ColumnAttributeValue" xfId="90" xr:uid="{00000000-0005-0000-0000-00004D000000}"/>
    <cellStyle name="ColumnHeadingPrompt" xfId="91" xr:uid="{00000000-0005-0000-0000-00004E000000}"/>
    <cellStyle name="ColumnHeadingValue" xfId="92" xr:uid="{00000000-0005-0000-0000-00004F000000}"/>
    <cellStyle name="Comma [0] 2" xfId="93" xr:uid="{00000000-0005-0000-0000-000051000000}"/>
    <cellStyle name="Comma 10" xfId="322" xr:uid="{00000000-0005-0000-0000-000052000000}"/>
    <cellStyle name="Comma 10 2" xfId="393" xr:uid="{00000000-0005-0000-0000-000053000000}"/>
    <cellStyle name="Comma 10 2 2" xfId="483" xr:uid="{00000000-0005-0000-0000-000054000000}"/>
    <cellStyle name="Comma 11" xfId="323" xr:uid="{00000000-0005-0000-0000-000055000000}"/>
    <cellStyle name="Comma 11 2" xfId="394" xr:uid="{00000000-0005-0000-0000-000056000000}"/>
    <cellStyle name="Comma 11 2 2" xfId="484" xr:uid="{00000000-0005-0000-0000-000057000000}"/>
    <cellStyle name="Comma 12" xfId="325" xr:uid="{00000000-0005-0000-0000-000058000000}"/>
    <cellStyle name="Comma 12 2" xfId="396" xr:uid="{00000000-0005-0000-0000-000059000000}"/>
    <cellStyle name="Comma 12 2 2" xfId="486" xr:uid="{00000000-0005-0000-0000-00005A000000}"/>
    <cellStyle name="Comma 12 3" xfId="419" xr:uid="{00000000-0005-0000-0000-00005B000000}"/>
    <cellStyle name="Comma 12 3 2" xfId="507" xr:uid="{00000000-0005-0000-0000-00005C000000}"/>
    <cellStyle name="Comma 12 4" xfId="460" xr:uid="{00000000-0005-0000-0000-00005D000000}"/>
    <cellStyle name="Comma 13" xfId="326" xr:uid="{00000000-0005-0000-0000-00005E000000}"/>
    <cellStyle name="Comma 13 2" xfId="397" xr:uid="{00000000-0005-0000-0000-00005F000000}"/>
    <cellStyle name="Comma 13 2 2" xfId="487" xr:uid="{00000000-0005-0000-0000-000060000000}"/>
    <cellStyle name="Comma 14" xfId="327" xr:uid="{00000000-0005-0000-0000-000061000000}"/>
    <cellStyle name="Comma 14 2" xfId="398" xr:uid="{00000000-0005-0000-0000-000062000000}"/>
    <cellStyle name="Comma 14 2 2" xfId="488" xr:uid="{00000000-0005-0000-0000-000063000000}"/>
    <cellStyle name="Comma 15" xfId="328" xr:uid="{00000000-0005-0000-0000-000064000000}"/>
    <cellStyle name="Comma 15 2" xfId="399" xr:uid="{00000000-0005-0000-0000-000065000000}"/>
    <cellStyle name="Comma 15 2 2" xfId="489" xr:uid="{00000000-0005-0000-0000-000066000000}"/>
    <cellStyle name="Comma 16" xfId="329" xr:uid="{00000000-0005-0000-0000-000067000000}"/>
    <cellStyle name="Comma 16 2" xfId="400" xr:uid="{00000000-0005-0000-0000-000068000000}"/>
    <cellStyle name="Comma 16 2 2" xfId="490" xr:uid="{00000000-0005-0000-0000-000069000000}"/>
    <cellStyle name="Comma 17" xfId="330" xr:uid="{00000000-0005-0000-0000-00006A000000}"/>
    <cellStyle name="Comma 17 2" xfId="401" xr:uid="{00000000-0005-0000-0000-00006B000000}"/>
    <cellStyle name="Comma 17 2 2" xfId="491" xr:uid="{00000000-0005-0000-0000-00006C000000}"/>
    <cellStyle name="Comma 18" xfId="332" xr:uid="{00000000-0005-0000-0000-00006D000000}"/>
    <cellStyle name="Comma 18 2" xfId="403" xr:uid="{00000000-0005-0000-0000-00006E000000}"/>
    <cellStyle name="Comma 18 2 2" xfId="493" xr:uid="{00000000-0005-0000-0000-00006F000000}"/>
    <cellStyle name="Comma 18 3" xfId="421" xr:uid="{00000000-0005-0000-0000-000070000000}"/>
    <cellStyle name="Comma 18 3 2" xfId="509" xr:uid="{00000000-0005-0000-0000-000071000000}"/>
    <cellStyle name="Comma 18 4" xfId="427" xr:uid="{00000000-0005-0000-0000-000072000000}"/>
    <cellStyle name="Comma 18 4 2" xfId="515" xr:uid="{00000000-0005-0000-0000-000073000000}"/>
    <cellStyle name="Comma 18 5" xfId="462" xr:uid="{00000000-0005-0000-0000-000074000000}"/>
    <cellStyle name="Comma 19" xfId="342" xr:uid="{00000000-0005-0000-0000-000075000000}"/>
    <cellStyle name="Comma 2" xfId="4" xr:uid="{00000000-0005-0000-0000-000076000000}"/>
    <cellStyle name="Comma 2 2" xfId="94" xr:uid="{00000000-0005-0000-0000-000077000000}"/>
    <cellStyle name="Comma 2 2 2" xfId="363" xr:uid="{00000000-0005-0000-0000-000078000000}"/>
    <cellStyle name="Comma 2 2 2 2" xfId="470" xr:uid="{00000000-0005-0000-0000-000079000000}"/>
    <cellStyle name="Comma 2 2 3" xfId="412" xr:uid="{00000000-0005-0000-0000-00007A000000}"/>
    <cellStyle name="Comma 2 2 3 2" xfId="500" xr:uid="{00000000-0005-0000-0000-00007B000000}"/>
    <cellStyle name="Comma 2 2 4" xfId="452" xr:uid="{00000000-0005-0000-0000-00007C000000}"/>
    <cellStyle name="Comma 2 3" xfId="358" xr:uid="{00000000-0005-0000-0000-00007D000000}"/>
    <cellStyle name="Comma 2 3 2" xfId="466" xr:uid="{00000000-0005-0000-0000-00007E000000}"/>
    <cellStyle name="Comma 20" xfId="338" xr:uid="{00000000-0005-0000-0000-00007F000000}"/>
    <cellStyle name="Comma 21" xfId="343" xr:uid="{00000000-0005-0000-0000-000080000000}"/>
    <cellStyle name="Comma 22" xfId="344" xr:uid="{00000000-0005-0000-0000-000081000000}"/>
    <cellStyle name="Comma 23" xfId="345" xr:uid="{00000000-0005-0000-0000-000082000000}"/>
    <cellStyle name="Comma 24" xfId="346" xr:uid="{00000000-0005-0000-0000-000083000000}"/>
    <cellStyle name="Comma 25" xfId="347" xr:uid="{00000000-0005-0000-0000-000084000000}"/>
    <cellStyle name="Comma 26" xfId="426" xr:uid="{00000000-0005-0000-0000-000085000000}"/>
    <cellStyle name="Comma 26 2" xfId="514" xr:uid="{00000000-0005-0000-0000-000086000000}"/>
    <cellStyle name="Comma 27" xfId="430" xr:uid="{00000000-0005-0000-0000-000087000000}"/>
    <cellStyle name="Comma 27 2" xfId="518" xr:uid="{00000000-0005-0000-0000-000088000000}"/>
    <cellStyle name="Comma 28" xfId="431" xr:uid="{00000000-0005-0000-0000-000089000000}"/>
    <cellStyle name="Comma 28 2" xfId="519" xr:uid="{00000000-0005-0000-0000-00008A000000}"/>
    <cellStyle name="Comma 29" xfId="433" xr:uid="{00000000-0005-0000-0000-00008B000000}"/>
    <cellStyle name="Comma 29 2" xfId="521" xr:uid="{00000000-0005-0000-0000-00008C000000}"/>
    <cellStyle name="Comma 3" xfId="5" xr:uid="{00000000-0005-0000-0000-00008D000000}"/>
    <cellStyle name="Comma 30" xfId="435" xr:uid="{00000000-0005-0000-0000-00008E000000}"/>
    <cellStyle name="Comma 30 2" xfId="523" xr:uid="{00000000-0005-0000-0000-00008F000000}"/>
    <cellStyle name="Comma 31" xfId="437" xr:uid="{00000000-0005-0000-0000-000090000000}"/>
    <cellStyle name="Comma 31 2" xfId="525" xr:uid="{00000000-0005-0000-0000-000091000000}"/>
    <cellStyle name="Comma 32" xfId="439" xr:uid="{00000000-0005-0000-0000-000092000000}"/>
    <cellStyle name="Comma 32 2" xfId="527" xr:uid="{00000000-0005-0000-0000-000093000000}"/>
    <cellStyle name="Comma 33" xfId="441" xr:uid="{00000000-0005-0000-0000-000094000000}"/>
    <cellStyle name="Comma 33 2" xfId="529" xr:uid="{00000000-0005-0000-0000-000095000000}"/>
    <cellStyle name="Comma 34" xfId="443" xr:uid="{00000000-0005-0000-0000-000096000000}"/>
    <cellStyle name="Comma 34 2" xfId="531" xr:uid="{00000000-0005-0000-0000-000097000000}"/>
    <cellStyle name="Comma 35" xfId="445" xr:uid="{00000000-0005-0000-0000-000098000000}"/>
    <cellStyle name="Comma 35 2" xfId="533" xr:uid="{00000000-0005-0000-0000-000099000000}"/>
    <cellStyle name="Comma 36" xfId="536" xr:uid="{00000000-0005-0000-0000-00009A000000}"/>
    <cellStyle name="Comma 4" xfId="95" xr:uid="{00000000-0005-0000-0000-00009B000000}"/>
    <cellStyle name="Comma 4 2" xfId="364" xr:uid="{00000000-0005-0000-0000-00009C000000}"/>
    <cellStyle name="Comma 4 2 2" xfId="471" xr:uid="{00000000-0005-0000-0000-00009D000000}"/>
    <cellStyle name="Comma 5" xfId="96" xr:uid="{00000000-0005-0000-0000-00009E000000}"/>
    <cellStyle name="Comma 6" xfId="97" xr:uid="{00000000-0005-0000-0000-00009F000000}"/>
    <cellStyle name="Comma 7" xfId="98" xr:uid="{00000000-0005-0000-0000-0000A0000000}"/>
    <cellStyle name="Comma 8" xfId="99" xr:uid="{00000000-0005-0000-0000-0000A1000000}"/>
    <cellStyle name="Comma 9" xfId="321" xr:uid="{00000000-0005-0000-0000-0000A2000000}"/>
    <cellStyle name="Comma 9 2" xfId="392" xr:uid="{00000000-0005-0000-0000-0000A3000000}"/>
    <cellStyle name="Comma 9 2 2" xfId="482" xr:uid="{00000000-0005-0000-0000-0000A4000000}"/>
    <cellStyle name="Comma_A03.1-3.2 03 and A04 - A04.1.1 03 Adjusted TB and SOCF" xfId="334" xr:uid="{00000000-0005-0000-0000-0000A5000000}"/>
    <cellStyle name="Comma0" xfId="100" xr:uid="{00000000-0005-0000-0000-0000A6000000}"/>
    <cellStyle name="Copied" xfId="101" xr:uid="{00000000-0005-0000-0000-0000A7000000}"/>
    <cellStyle name="Cor1" xfId="102" xr:uid="{00000000-0005-0000-0000-0000A8000000}"/>
    <cellStyle name="Cor2" xfId="103" xr:uid="{00000000-0005-0000-0000-0000A9000000}"/>
    <cellStyle name="Cor3" xfId="104" xr:uid="{00000000-0005-0000-0000-0000AA000000}"/>
    <cellStyle name="Cor4" xfId="105" xr:uid="{00000000-0005-0000-0000-0000AB000000}"/>
    <cellStyle name="Cor5" xfId="106" xr:uid="{00000000-0005-0000-0000-0000AC000000}"/>
    <cellStyle name="Cor6" xfId="107" xr:uid="{00000000-0005-0000-0000-0000AD000000}"/>
    <cellStyle name="Correcto" xfId="108" xr:uid="{00000000-0005-0000-0000-0000AE000000}"/>
    <cellStyle name="Currency 2" xfId="109" xr:uid="{00000000-0005-0000-0000-0000AF000000}"/>
    <cellStyle name="Currency 2 2" xfId="110" xr:uid="{00000000-0005-0000-0000-0000B0000000}"/>
    <cellStyle name="Currency 3" xfId="111" xr:uid="{00000000-0005-0000-0000-0000B1000000}"/>
    <cellStyle name="Currency0" xfId="112" xr:uid="{00000000-0005-0000-0000-0000B2000000}"/>
    <cellStyle name="Date" xfId="113" xr:uid="{00000000-0005-0000-0000-0000B3000000}"/>
    <cellStyle name="Datum" xfId="114" xr:uid="{00000000-0005-0000-0000-0000B4000000}"/>
    <cellStyle name="Dezimal [,0]" xfId="115" xr:uid="{00000000-0005-0000-0000-0000B5000000}"/>
    <cellStyle name="Dezimal [,0] 2" xfId="365" xr:uid="{00000000-0005-0000-0000-0000B6000000}"/>
    <cellStyle name="Dezimal 2" xfId="116" xr:uid="{00000000-0005-0000-0000-0000B7000000}"/>
    <cellStyle name="Dezimal 3" xfId="117" xr:uid="{00000000-0005-0000-0000-0000B8000000}"/>
    <cellStyle name="Dezimal 3 2" xfId="366" xr:uid="{00000000-0005-0000-0000-0000B9000000}"/>
    <cellStyle name="Dezimal 3 2 2" xfId="472" xr:uid="{00000000-0005-0000-0000-0000BA000000}"/>
    <cellStyle name="Encabezado 1" xfId="118" xr:uid="{00000000-0005-0000-0000-0000BB000000}"/>
    <cellStyle name="Encabezado 2" xfId="119" xr:uid="{00000000-0005-0000-0000-0000BC000000}"/>
    <cellStyle name="Encabezado 4" xfId="120" xr:uid="{00000000-0005-0000-0000-0000BD000000}"/>
    <cellStyle name="Ênfase1" xfId="121" xr:uid="{00000000-0005-0000-0000-0000BE000000}"/>
    <cellStyle name="Ênfase2" xfId="122" xr:uid="{00000000-0005-0000-0000-0000BF000000}"/>
    <cellStyle name="Ênfase3" xfId="123" xr:uid="{00000000-0005-0000-0000-0000C0000000}"/>
    <cellStyle name="Ênfase4" xfId="124" xr:uid="{00000000-0005-0000-0000-0000C1000000}"/>
    <cellStyle name="Ênfase5" xfId="125" xr:uid="{00000000-0005-0000-0000-0000C2000000}"/>
    <cellStyle name="Ênfase6" xfId="126" xr:uid="{00000000-0005-0000-0000-0000C3000000}"/>
    <cellStyle name="Énfasis1" xfId="127" xr:uid="{00000000-0005-0000-0000-0000C4000000}"/>
    <cellStyle name="Énfasis2" xfId="128" xr:uid="{00000000-0005-0000-0000-0000C5000000}"/>
    <cellStyle name="Énfasis3" xfId="129" xr:uid="{00000000-0005-0000-0000-0000C6000000}"/>
    <cellStyle name="Énfasis4" xfId="130" xr:uid="{00000000-0005-0000-0000-0000C7000000}"/>
    <cellStyle name="Énfasis5" xfId="131" xr:uid="{00000000-0005-0000-0000-0000C8000000}"/>
    <cellStyle name="Énfasis6" xfId="132" xr:uid="{00000000-0005-0000-0000-0000C9000000}"/>
    <cellStyle name="Entered" xfId="133" xr:uid="{00000000-0005-0000-0000-0000CA000000}"/>
    <cellStyle name="Entrada" xfId="134" xr:uid="{00000000-0005-0000-0000-0000CB000000}"/>
    <cellStyle name="Estilo 1" xfId="135" xr:uid="{00000000-0005-0000-0000-0000CC000000}"/>
    <cellStyle name="Estilo 1 2" xfId="136" xr:uid="{00000000-0005-0000-0000-0000CD000000}"/>
    <cellStyle name="Euro" xfId="137" xr:uid="{00000000-0005-0000-0000-0000CE000000}"/>
    <cellStyle name="Euro 2" xfId="138" xr:uid="{00000000-0005-0000-0000-0000CF000000}"/>
    <cellStyle name="Euro 2 2" xfId="368" xr:uid="{00000000-0005-0000-0000-0000D0000000}"/>
    <cellStyle name="Euro 2 2 2" xfId="474" xr:uid="{00000000-0005-0000-0000-0000D1000000}"/>
    <cellStyle name="Euro 3" xfId="367" xr:uid="{00000000-0005-0000-0000-0000D2000000}"/>
    <cellStyle name="Euro 3 2" xfId="473" xr:uid="{00000000-0005-0000-0000-0000D3000000}"/>
    <cellStyle name="F2" xfId="139" xr:uid="{00000000-0005-0000-0000-0000D4000000}"/>
    <cellStyle name="F3" xfId="140" xr:uid="{00000000-0005-0000-0000-0000D5000000}"/>
    <cellStyle name="F4" xfId="141" xr:uid="{00000000-0005-0000-0000-0000D6000000}"/>
    <cellStyle name="F5" xfId="142" xr:uid="{00000000-0005-0000-0000-0000D7000000}"/>
    <cellStyle name="F6" xfId="143" xr:uid="{00000000-0005-0000-0000-0000D8000000}"/>
    <cellStyle name="F7" xfId="144" xr:uid="{00000000-0005-0000-0000-0000D9000000}"/>
    <cellStyle name="F8" xfId="145" xr:uid="{00000000-0005-0000-0000-0000DA000000}"/>
    <cellStyle name="Fecha" xfId="146" xr:uid="{00000000-0005-0000-0000-0000DB000000}"/>
    <cellStyle name="Fijo" xfId="147" xr:uid="{00000000-0005-0000-0000-0000DC000000}"/>
    <cellStyle name="Firma" xfId="148" xr:uid="{00000000-0005-0000-0000-0000DD000000}"/>
    <cellStyle name="Fixed" xfId="149" xr:uid="{00000000-0005-0000-0000-0000DE000000}"/>
    <cellStyle name="Grey" xfId="150" xr:uid="{00000000-0005-0000-0000-0000DF000000}"/>
    <cellStyle name="Header1" xfId="151" xr:uid="{00000000-0005-0000-0000-0000E0000000}"/>
    <cellStyle name="Header2" xfId="152" xr:uid="{00000000-0005-0000-0000-0000E1000000}"/>
    <cellStyle name="HEADINGS" xfId="153" xr:uid="{00000000-0005-0000-0000-0000E2000000}"/>
    <cellStyle name="HEADINGSTOP" xfId="154" xr:uid="{00000000-0005-0000-0000-0000E3000000}"/>
    <cellStyle name="Historical" xfId="155" xr:uid="{00000000-0005-0000-0000-0000E4000000}"/>
    <cellStyle name="Hyperlink 2" xfId="156" xr:uid="{00000000-0005-0000-0000-0000E5000000}"/>
    <cellStyle name="IDLEditWorkbookLocalCurrency" xfId="157" xr:uid="{00000000-0005-0000-0000-0000E6000000}"/>
    <cellStyle name="Incorrecto" xfId="158" xr:uid="{00000000-0005-0000-0000-0000E7000000}"/>
    <cellStyle name="Incorreto" xfId="159" xr:uid="{00000000-0005-0000-0000-0000E8000000}"/>
    <cellStyle name="Indefinido" xfId="160" xr:uid="{00000000-0005-0000-0000-0000E9000000}"/>
    <cellStyle name="Input [yellow]" xfId="161" xr:uid="{00000000-0005-0000-0000-0000EA000000}"/>
    <cellStyle name="Input 2" xfId="162" xr:uid="{00000000-0005-0000-0000-0000EB000000}"/>
    <cellStyle name="input%" xfId="163" xr:uid="{00000000-0005-0000-0000-0000EC000000}"/>
    <cellStyle name="Kopfzeile" xfId="164" xr:uid="{00000000-0005-0000-0000-0000ED000000}"/>
    <cellStyle name="KPMG Heading 1" xfId="165" xr:uid="{00000000-0005-0000-0000-0000EE000000}"/>
    <cellStyle name="KPMG Heading 2" xfId="166" xr:uid="{00000000-0005-0000-0000-0000EF000000}"/>
    <cellStyle name="KPMG Heading 3" xfId="167" xr:uid="{00000000-0005-0000-0000-0000F0000000}"/>
    <cellStyle name="KPMG Heading 4" xfId="168" xr:uid="{00000000-0005-0000-0000-0000F1000000}"/>
    <cellStyle name="KPMG Normal" xfId="169" xr:uid="{00000000-0005-0000-0000-0000F2000000}"/>
    <cellStyle name="KPMG Normal 2" xfId="369" xr:uid="{00000000-0005-0000-0000-0000F3000000}"/>
    <cellStyle name="KPMG Normal Text" xfId="170" xr:uid="{00000000-0005-0000-0000-0000F4000000}"/>
    <cellStyle name="KPMG Normal Text 2" xfId="370" xr:uid="{00000000-0005-0000-0000-0000F5000000}"/>
    <cellStyle name="LineItemPrompt" xfId="171" xr:uid="{00000000-0005-0000-0000-0000F6000000}"/>
    <cellStyle name="LineItemValue" xfId="172" xr:uid="{00000000-0005-0000-0000-0000F7000000}"/>
    <cellStyle name="Link" xfId="173" xr:uid="{00000000-0005-0000-0000-0000F8000000}"/>
    <cellStyle name="Millares" xfId="1" builtinId="3"/>
    <cellStyle name="Millares 2" xfId="174" xr:uid="{00000000-0005-0000-0000-0000F9000000}"/>
    <cellStyle name="Millares 2 2" xfId="175" xr:uid="{00000000-0005-0000-0000-0000FA000000}"/>
    <cellStyle name="Millares 2 2 2" xfId="176" xr:uid="{00000000-0005-0000-0000-0000FB000000}"/>
    <cellStyle name="Millares 2 2 3" xfId="177" xr:uid="{00000000-0005-0000-0000-0000FC000000}"/>
    <cellStyle name="Millares 2 2 3 2" xfId="178" xr:uid="{00000000-0005-0000-0000-0000FD000000}"/>
    <cellStyle name="Millares 2 2 3 3" xfId="179" xr:uid="{00000000-0005-0000-0000-0000FE000000}"/>
    <cellStyle name="Millares 2 3" xfId="180" xr:uid="{00000000-0005-0000-0000-0000FF000000}"/>
    <cellStyle name="Millares 2 4" xfId="181" xr:uid="{00000000-0005-0000-0000-000000010000}"/>
    <cellStyle name="Millares 2 5" xfId="371" xr:uid="{00000000-0005-0000-0000-000001010000}"/>
    <cellStyle name="Millares 2 5 2" xfId="475" xr:uid="{00000000-0005-0000-0000-000002010000}"/>
    <cellStyle name="Millares 3" xfId="182" xr:uid="{00000000-0005-0000-0000-000003010000}"/>
    <cellStyle name="Millares 4" xfId="183" xr:uid="{00000000-0005-0000-0000-000004010000}"/>
    <cellStyle name="Millares 4 2" xfId="184" xr:uid="{00000000-0005-0000-0000-000005010000}"/>
    <cellStyle name="Millares 5" xfId="185" xr:uid="{00000000-0005-0000-0000-000006010000}"/>
    <cellStyle name="Millares 6" xfId="186" xr:uid="{00000000-0005-0000-0000-000007010000}"/>
    <cellStyle name="Millares 6 2" xfId="372" xr:uid="{00000000-0005-0000-0000-000008010000}"/>
    <cellStyle name="Millares 6 2 2" xfId="476" xr:uid="{00000000-0005-0000-0000-000009010000}"/>
    <cellStyle name="Millares 7" xfId="187" xr:uid="{00000000-0005-0000-0000-00000A010000}"/>
    <cellStyle name="Millares 8" xfId="188" xr:uid="{00000000-0005-0000-0000-00000B010000}"/>
    <cellStyle name="MioS-Format" xfId="189" xr:uid="{00000000-0005-0000-0000-00000C010000}"/>
    <cellStyle name="Moneda 2" xfId="190" xr:uid="{00000000-0005-0000-0000-00000D010000}"/>
    <cellStyle name="Moneda0" xfId="191" xr:uid="{00000000-0005-0000-0000-00000E010000}"/>
    <cellStyle name="Neutra" xfId="192" xr:uid="{00000000-0005-0000-0000-00000F010000}"/>
    <cellStyle name="Neutro" xfId="193" xr:uid="{00000000-0005-0000-0000-000010010000}"/>
    <cellStyle name="Normal" xfId="0" builtinId="0"/>
    <cellStyle name="Normal - Style1" xfId="194" xr:uid="{00000000-0005-0000-0000-000012010000}"/>
    <cellStyle name="Normal 10" xfId="195" xr:uid="{00000000-0005-0000-0000-000013010000}"/>
    <cellStyle name="Normal 11" xfId="196" xr:uid="{00000000-0005-0000-0000-000014010000}"/>
    <cellStyle name="Normal 11 2" xfId="197" xr:uid="{00000000-0005-0000-0000-000015010000}"/>
    <cellStyle name="Normal 11 2 2" xfId="374" xr:uid="{00000000-0005-0000-0000-000016010000}"/>
    <cellStyle name="Normal 11 2 2 2" xfId="478" xr:uid="{00000000-0005-0000-0000-000017010000}"/>
    <cellStyle name="Normal 11 2 3" xfId="414" xr:uid="{00000000-0005-0000-0000-000018010000}"/>
    <cellStyle name="Normal 11 2 3 2" xfId="502" xr:uid="{00000000-0005-0000-0000-000019010000}"/>
    <cellStyle name="Normal 11 2 4" xfId="454" xr:uid="{00000000-0005-0000-0000-00001A010000}"/>
    <cellStyle name="Normal 11 3" xfId="373" xr:uid="{00000000-0005-0000-0000-00001B010000}"/>
    <cellStyle name="Normal 11 3 2" xfId="477" xr:uid="{00000000-0005-0000-0000-00001C010000}"/>
    <cellStyle name="Normal 11 4" xfId="413" xr:uid="{00000000-0005-0000-0000-00001D010000}"/>
    <cellStyle name="Normal 11 4 2" xfId="501" xr:uid="{00000000-0005-0000-0000-00001E010000}"/>
    <cellStyle name="Normal 11 5" xfId="453" xr:uid="{00000000-0005-0000-0000-00001F010000}"/>
    <cellStyle name="Normal 12" xfId="198" xr:uid="{00000000-0005-0000-0000-000020010000}"/>
    <cellStyle name="Normal 13" xfId="199" xr:uid="{00000000-0005-0000-0000-000021010000}"/>
    <cellStyle name="Normal 14" xfId="200" xr:uid="{00000000-0005-0000-0000-000022010000}"/>
    <cellStyle name="Normal 15" xfId="201" xr:uid="{00000000-0005-0000-0000-000023010000}"/>
    <cellStyle name="Normal 16" xfId="202" xr:uid="{00000000-0005-0000-0000-000024010000}"/>
    <cellStyle name="Normal 17" xfId="203" xr:uid="{00000000-0005-0000-0000-000025010000}"/>
    <cellStyle name="Normal 18" xfId="204" xr:uid="{00000000-0005-0000-0000-000026010000}"/>
    <cellStyle name="Normal 18 2" xfId="375" xr:uid="{00000000-0005-0000-0000-000027010000}"/>
    <cellStyle name="Normal 19" xfId="205" xr:uid="{00000000-0005-0000-0000-000028010000}"/>
    <cellStyle name="Normal 2" xfId="2" xr:uid="{00000000-0005-0000-0000-000029010000}"/>
    <cellStyle name="Normal 2 2" xfId="206" xr:uid="{00000000-0005-0000-0000-00002A010000}"/>
    <cellStyle name="Normal 2 3" xfId="207" xr:uid="{00000000-0005-0000-0000-00002B010000}"/>
    <cellStyle name="Normal 2 4" xfId="208" xr:uid="{00000000-0005-0000-0000-00002C010000}"/>
    <cellStyle name="Normal 2 4 2" xfId="376" xr:uid="{00000000-0005-0000-0000-00002D010000}"/>
    <cellStyle name="Normal 2 4 2 2" xfId="479" xr:uid="{00000000-0005-0000-0000-00002E010000}"/>
    <cellStyle name="Normal 2 4 3" xfId="415" xr:uid="{00000000-0005-0000-0000-00002F010000}"/>
    <cellStyle name="Normal 2 4 3 2" xfId="503" xr:uid="{00000000-0005-0000-0000-000030010000}"/>
    <cellStyle name="Normal 2 4 4" xfId="455" xr:uid="{00000000-0005-0000-0000-000031010000}"/>
    <cellStyle name="Normal 20" xfId="209" xr:uid="{00000000-0005-0000-0000-000032010000}"/>
    <cellStyle name="Normal 20 2" xfId="377" xr:uid="{00000000-0005-0000-0000-000033010000}"/>
    <cellStyle name="Normal 21" xfId="324" xr:uid="{00000000-0005-0000-0000-000034010000}"/>
    <cellStyle name="Normal 21 2" xfId="341" xr:uid="{00000000-0005-0000-0000-000035010000}"/>
    <cellStyle name="Normal 21 2 2" xfId="405" xr:uid="{00000000-0005-0000-0000-000036010000}"/>
    <cellStyle name="Normal 21 2 2 2" xfId="495" xr:uid="{00000000-0005-0000-0000-000037010000}"/>
    <cellStyle name="Normal 21 2 3" xfId="423" xr:uid="{00000000-0005-0000-0000-000038010000}"/>
    <cellStyle name="Normal 21 2 3 2" xfId="511" xr:uid="{00000000-0005-0000-0000-000039010000}"/>
    <cellStyle name="Normal 21 2 4" xfId="464" xr:uid="{00000000-0005-0000-0000-00003A010000}"/>
    <cellStyle name="Normal 21 3" xfId="395" xr:uid="{00000000-0005-0000-0000-00003B010000}"/>
    <cellStyle name="Normal 21 3 2" xfId="485" xr:uid="{00000000-0005-0000-0000-00003C010000}"/>
    <cellStyle name="Normal 21 4" xfId="418" xr:uid="{00000000-0005-0000-0000-00003D010000}"/>
    <cellStyle name="Normal 21 4 2" xfId="506" xr:uid="{00000000-0005-0000-0000-00003E010000}"/>
    <cellStyle name="Normal 21 5" xfId="459" xr:uid="{00000000-0005-0000-0000-00003F010000}"/>
    <cellStyle name="Normal 22" xfId="331" xr:uid="{00000000-0005-0000-0000-000040010000}"/>
    <cellStyle name="Normal 22 2" xfId="402" xr:uid="{00000000-0005-0000-0000-000041010000}"/>
    <cellStyle name="Normal 22 2 2" xfId="492" xr:uid="{00000000-0005-0000-0000-000042010000}"/>
    <cellStyle name="Normal 22 3" xfId="420" xr:uid="{00000000-0005-0000-0000-000043010000}"/>
    <cellStyle name="Normal 22 3 2" xfId="508" xr:uid="{00000000-0005-0000-0000-000044010000}"/>
    <cellStyle name="Normal 22 4" xfId="428" xr:uid="{00000000-0005-0000-0000-000045010000}"/>
    <cellStyle name="Normal 22 4 2" xfId="516" xr:uid="{00000000-0005-0000-0000-000046010000}"/>
    <cellStyle name="Normal 22 5" xfId="461" xr:uid="{00000000-0005-0000-0000-000047010000}"/>
    <cellStyle name="Normal 23" xfId="336" xr:uid="{00000000-0005-0000-0000-000048010000}"/>
    <cellStyle name="Normal 23 2" xfId="404" xr:uid="{00000000-0005-0000-0000-000049010000}"/>
    <cellStyle name="Normal 23 2 2" xfId="494" xr:uid="{00000000-0005-0000-0000-00004A010000}"/>
    <cellStyle name="Normal 23 3" xfId="422" xr:uid="{00000000-0005-0000-0000-00004B010000}"/>
    <cellStyle name="Normal 23 3 2" xfId="510" xr:uid="{00000000-0005-0000-0000-00004C010000}"/>
    <cellStyle name="Normal 23 4" xfId="463" xr:uid="{00000000-0005-0000-0000-00004D010000}"/>
    <cellStyle name="Normal 24" xfId="335" xr:uid="{00000000-0005-0000-0000-00004E010000}"/>
    <cellStyle name="Normal 25" xfId="337" xr:uid="{00000000-0005-0000-0000-00004F010000}"/>
    <cellStyle name="Normal 26" xfId="348" xr:uid="{00000000-0005-0000-0000-000050010000}"/>
    <cellStyle name="Normal 27" xfId="349" xr:uid="{00000000-0005-0000-0000-000051010000}"/>
    <cellStyle name="Normal 28" xfId="339" xr:uid="{00000000-0005-0000-0000-000052010000}"/>
    <cellStyle name="Normal 29" xfId="340" xr:uid="{00000000-0005-0000-0000-000053010000}"/>
    <cellStyle name="Normal 3" xfId="6" xr:uid="{00000000-0005-0000-0000-000054010000}"/>
    <cellStyle name="Normal 3 2" xfId="210" xr:uid="{00000000-0005-0000-0000-000055010000}"/>
    <cellStyle name="Normal 3 2 2" xfId="211" xr:uid="{00000000-0005-0000-0000-000056010000}"/>
    <cellStyle name="Normal 3 3" xfId="212" xr:uid="{00000000-0005-0000-0000-000057010000}"/>
    <cellStyle name="Normal 3 3 2" xfId="213" xr:uid="{00000000-0005-0000-0000-000058010000}"/>
    <cellStyle name="Normal 3 3 2 2" xfId="379" xr:uid="{00000000-0005-0000-0000-000059010000}"/>
    <cellStyle name="Normal 3 3 2 2 2" xfId="481" xr:uid="{00000000-0005-0000-0000-00005A010000}"/>
    <cellStyle name="Normal 3 3 2 3" xfId="417" xr:uid="{00000000-0005-0000-0000-00005B010000}"/>
    <cellStyle name="Normal 3 3 2 3 2" xfId="505" xr:uid="{00000000-0005-0000-0000-00005C010000}"/>
    <cellStyle name="Normal 3 3 2 4" xfId="457" xr:uid="{00000000-0005-0000-0000-00005D010000}"/>
    <cellStyle name="Normal 3 3 3" xfId="378" xr:uid="{00000000-0005-0000-0000-00005E010000}"/>
    <cellStyle name="Normal 3 3 3 2" xfId="480" xr:uid="{00000000-0005-0000-0000-00005F010000}"/>
    <cellStyle name="Normal 3 3 4" xfId="416" xr:uid="{00000000-0005-0000-0000-000060010000}"/>
    <cellStyle name="Normal 3 3 4 2" xfId="504" xr:uid="{00000000-0005-0000-0000-000061010000}"/>
    <cellStyle name="Normal 3 3 5" xfId="456" xr:uid="{00000000-0005-0000-0000-000062010000}"/>
    <cellStyle name="Normal 3 4" xfId="333" xr:uid="{00000000-0005-0000-0000-000063010000}"/>
    <cellStyle name="Normal 3 5" xfId="359" xr:uid="{00000000-0005-0000-0000-000064010000}"/>
    <cellStyle name="Normal 3 5 2" xfId="467" xr:uid="{00000000-0005-0000-0000-000065010000}"/>
    <cellStyle name="Normal 3 6" xfId="408" xr:uid="{00000000-0005-0000-0000-000066010000}"/>
    <cellStyle name="Normal 3 6 2" xfId="497" xr:uid="{00000000-0005-0000-0000-000067010000}"/>
    <cellStyle name="Normal 3 7" xfId="447" xr:uid="{00000000-0005-0000-0000-000068010000}"/>
    <cellStyle name="Normal 30" xfId="357" xr:uid="{00000000-0005-0000-0000-000069010000}"/>
    <cellStyle name="Normal 30 2" xfId="406" xr:uid="{00000000-0005-0000-0000-00006A010000}"/>
    <cellStyle name="Normal 30 2 2" xfId="496" xr:uid="{00000000-0005-0000-0000-00006B010000}"/>
    <cellStyle name="Normal 30 3" xfId="424" xr:uid="{00000000-0005-0000-0000-00006C010000}"/>
    <cellStyle name="Normal 30 3 2" xfId="512" xr:uid="{00000000-0005-0000-0000-00006D010000}"/>
    <cellStyle name="Normal 30 4" xfId="465" xr:uid="{00000000-0005-0000-0000-00006E010000}"/>
    <cellStyle name="Normal 31" xfId="407" xr:uid="{00000000-0005-0000-0000-00006F010000}"/>
    <cellStyle name="Normal 32" xfId="425" xr:uid="{00000000-0005-0000-0000-000070010000}"/>
    <cellStyle name="Normal 32 2" xfId="513" xr:uid="{00000000-0005-0000-0000-000071010000}"/>
    <cellStyle name="Normal 33" xfId="429" xr:uid="{00000000-0005-0000-0000-000072010000}"/>
    <cellStyle name="Normal 33 2" xfId="517" xr:uid="{00000000-0005-0000-0000-000073010000}"/>
    <cellStyle name="Normal 34" xfId="432" xr:uid="{00000000-0005-0000-0000-000074010000}"/>
    <cellStyle name="Normal 34 2" xfId="520" xr:uid="{00000000-0005-0000-0000-000075010000}"/>
    <cellStyle name="Normal 35" xfId="434" xr:uid="{00000000-0005-0000-0000-000076010000}"/>
    <cellStyle name="Normal 35 2" xfId="522" xr:uid="{00000000-0005-0000-0000-000077010000}"/>
    <cellStyle name="Normal 36" xfId="436" xr:uid="{00000000-0005-0000-0000-000078010000}"/>
    <cellStyle name="Normal 36 2" xfId="524" xr:uid="{00000000-0005-0000-0000-000079010000}"/>
    <cellStyle name="Normal 37" xfId="438" xr:uid="{00000000-0005-0000-0000-00007A010000}"/>
    <cellStyle name="Normal 37 2" xfId="526" xr:uid="{00000000-0005-0000-0000-00007B010000}"/>
    <cellStyle name="Normal 38" xfId="440" xr:uid="{00000000-0005-0000-0000-00007C010000}"/>
    <cellStyle name="Normal 38 2" xfId="528" xr:uid="{00000000-0005-0000-0000-00007D010000}"/>
    <cellStyle name="Normal 39" xfId="442" xr:uid="{00000000-0005-0000-0000-00007E010000}"/>
    <cellStyle name="Normal 39 2" xfId="530" xr:uid="{00000000-0005-0000-0000-00007F010000}"/>
    <cellStyle name="Normal 4" xfId="7" xr:uid="{00000000-0005-0000-0000-000080010000}"/>
    <cellStyle name="Normal 4 2" xfId="214" xr:uid="{00000000-0005-0000-0000-000081010000}"/>
    <cellStyle name="Normal 4 3" xfId="215" xr:uid="{00000000-0005-0000-0000-000082010000}"/>
    <cellStyle name="Normal 4 4" xfId="360" xr:uid="{00000000-0005-0000-0000-000083010000}"/>
    <cellStyle name="Normal 4 4 2" xfId="468" xr:uid="{00000000-0005-0000-0000-000084010000}"/>
    <cellStyle name="Normal 4 5" xfId="409" xr:uid="{00000000-0005-0000-0000-000085010000}"/>
    <cellStyle name="Normal 4 5 2" xfId="498" xr:uid="{00000000-0005-0000-0000-000086010000}"/>
    <cellStyle name="Normal 4 6" xfId="448" xr:uid="{00000000-0005-0000-0000-000087010000}"/>
    <cellStyle name="Normal 40" xfId="444" xr:uid="{00000000-0005-0000-0000-000088010000}"/>
    <cellStyle name="Normal 40 2" xfId="532" xr:uid="{00000000-0005-0000-0000-000089010000}"/>
    <cellStyle name="Normal 41" xfId="446" xr:uid="{00000000-0005-0000-0000-00008A010000}"/>
    <cellStyle name="Normal 41 2" xfId="534" xr:uid="{00000000-0005-0000-0000-00008B010000}"/>
    <cellStyle name="Normal 42" xfId="535" xr:uid="{00000000-0005-0000-0000-00008C010000}"/>
    <cellStyle name="Normal 5" xfId="8" xr:uid="{00000000-0005-0000-0000-00008D010000}"/>
    <cellStyle name="Normal 5 2" xfId="216" xr:uid="{00000000-0005-0000-0000-00008E010000}"/>
    <cellStyle name="Normal 5 3" xfId="361" xr:uid="{00000000-0005-0000-0000-00008F010000}"/>
    <cellStyle name="Normal 5 3 2" xfId="469" xr:uid="{00000000-0005-0000-0000-000090010000}"/>
    <cellStyle name="Normal 5 4" xfId="410" xr:uid="{00000000-0005-0000-0000-000091010000}"/>
    <cellStyle name="Normal 5 4 2" xfId="499" xr:uid="{00000000-0005-0000-0000-000092010000}"/>
    <cellStyle name="Normal 5 5" xfId="449" xr:uid="{00000000-0005-0000-0000-000093010000}"/>
    <cellStyle name="Normal 6" xfId="12" xr:uid="{00000000-0005-0000-0000-000094010000}"/>
    <cellStyle name="Normal 6 2" xfId="217" xr:uid="{00000000-0005-0000-0000-000095010000}"/>
    <cellStyle name="Normal 7" xfId="218" xr:uid="{00000000-0005-0000-0000-000096010000}"/>
    <cellStyle name="Normal 8" xfId="219" xr:uid="{00000000-0005-0000-0000-000097010000}"/>
    <cellStyle name="Normal 9" xfId="220" xr:uid="{00000000-0005-0000-0000-000098010000}"/>
    <cellStyle name="Normal_Consolidado_Alsa_PGC_Ac_JUNIO_08" xfId="3" xr:uid="{00000000-0005-0000-0000-00009A010000}"/>
    <cellStyle name="Normale_PACKAGE" xfId="221" xr:uid="{00000000-0005-0000-0000-00009C010000}"/>
    <cellStyle name="Nota" xfId="222" xr:uid="{00000000-0005-0000-0000-00009D010000}"/>
    <cellStyle name="Notas" xfId="223" xr:uid="{00000000-0005-0000-0000-00009E010000}"/>
    <cellStyle name="Output Amounts" xfId="224" xr:uid="{00000000-0005-0000-0000-00009F010000}"/>
    <cellStyle name="Output Column Headings" xfId="225" xr:uid="{00000000-0005-0000-0000-0000A0010000}"/>
    <cellStyle name="Output Line Items" xfId="226" xr:uid="{00000000-0005-0000-0000-0000A1010000}"/>
    <cellStyle name="Output Report Heading" xfId="227" xr:uid="{00000000-0005-0000-0000-0000A2010000}"/>
    <cellStyle name="Output Report Title" xfId="228" xr:uid="{00000000-0005-0000-0000-0000A3010000}"/>
    <cellStyle name="Package_numbers" xfId="9" xr:uid="{00000000-0005-0000-0000-0000A4010000}"/>
    <cellStyle name="Parentesis" xfId="229" xr:uid="{00000000-0005-0000-0000-0000A5010000}"/>
    <cellStyle name="per.style" xfId="230" xr:uid="{00000000-0005-0000-0000-0000A6010000}"/>
    <cellStyle name="Percent [2]" xfId="231" xr:uid="{00000000-0005-0000-0000-0000A8010000}"/>
    <cellStyle name="Percent 10" xfId="232" xr:uid="{00000000-0005-0000-0000-0000A9010000}"/>
    <cellStyle name="Percent 10 2" xfId="380" xr:uid="{00000000-0005-0000-0000-0000AA010000}"/>
    <cellStyle name="Percent 11" xfId="233" xr:uid="{00000000-0005-0000-0000-0000AB010000}"/>
    <cellStyle name="Percent 11 2" xfId="381" xr:uid="{00000000-0005-0000-0000-0000AC010000}"/>
    <cellStyle name="Percent 12" xfId="234" xr:uid="{00000000-0005-0000-0000-0000AD010000}"/>
    <cellStyle name="Percent 12 2" xfId="382" xr:uid="{00000000-0005-0000-0000-0000AE010000}"/>
    <cellStyle name="Percent 13" xfId="235" xr:uid="{00000000-0005-0000-0000-0000AF010000}"/>
    <cellStyle name="Percent 13 2" xfId="383" xr:uid="{00000000-0005-0000-0000-0000B0010000}"/>
    <cellStyle name="Percent 14" xfId="236" xr:uid="{00000000-0005-0000-0000-0000B1010000}"/>
    <cellStyle name="Percent 14 2" xfId="384" xr:uid="{00000000-0005-0000-0000-0000B2010000}"/>
    <cellStyle name="Percent 15" xfId="350" xr:uid="{00000000-0005-0000-0000-0000B3010000}"/>
    <cellStyle name="Percent 16" xfId="351" xr:uid="{00000000-0005-0000-0000-0000B4010000}"/>
    <cellStyle name="Percent 17" xfId="352" xr:uid="{00000000-0005-0000-0000-0000B5010000}"/>
    <cellStyle name="Percent 18" xfId="353" xr:uid="{00000000-0005-0000-0000-0000B6010000}"/>
    <cellStyle name="Percent 19" xfId="354" xr:uid="{00000000-0005-0000-0000-0000B7010000}"/>
    <cellStyle name="Percent 2" xfId="237" xr:uid="{00000000-0005-0000-0000-0000B8010000}"/>
    <cellStyle name="Percent 2 2" xfId="238" xr:uid="{00000000-0005-0000-0000-0000B9010000}"/>
    <cellStyle name="Percent 20" xfId="355" xr:uid="{00000000-0005-0000-0000-0000BA010000}"/>
    <cellStyle name="Percent 21" xfId="356" xr:uid="{00000000-0005-0000-0000-0000BB010000}"/>
    <cellStyle name="Percent 22" xfId="362" xr:uid="{00000000-0005-0000-0000-0000BC010000}"/>
    <cellStyle name="Percent 23" xfId="411" xr:uid="{00000000-0005-0000-0000-0000BD010000}"/>
    <cellStyle name="Percent 24" xfId="450" xr:uid="{00000000-0005-0000-0000-0000BE010000}"/>
    <cellStyle name="Percent 25" xfId="458" xr:uid="{00000000-0005-0000-0000-0000BF010000}"/>
    <cellStyle name="Percent 26" xfId="451" xr:uid="{00000000-0005-0000-0000-0000C0010000}"/>
    <cellStyle name="Percent 3" xfId="239" xr:uid="{00000000-0005-0000-0000-0000C1010000}"/>
    <cellStyle name="Percent 3 2" xfId="385" xr:uid="{00000000-0005-0000-0000-0000C2010000}"/>
    <cellStyle name="Percent 3 3" xfId="537" xr:uid="{00000000-0005-0000-0000-0000C3010000}"/>
    <cellStyle name="Percent 4" xfId="240" xr:uid="{00000000-0005-0000-0000-0000C4010000}"/>
    <cellStyle name="Percent 4 2" xfId="386" xr:uid="{00000000-0005-0000-0000-0000C5010000}"/>
    <cellStyle name="Percent 5" xfId="241" xr:uid="{00000000-0005-0000-0000-0000C6010000}"/>
    <cellStyle name="Percent 5 2" xfId="387" xr:uid="{00000000-0005-0000-0000-0000C7010000}"/>
    <cellStyle name="Percent 6" xfId="242" xr:uid="{00000000-0005-0000-0000-0000C8010000}"/>
    <cellStyle name="Percent 6 2" xfId="388" xr:uid="{00000000-0005-0000-0000-0000C9010000}"/>
    <cellStyle name="Percent 7" xfId="243" xr:uid="{00000000-0005-0000-0000-0000CA010000}"/>
    <cellStyle name="Percent 7 2" xfId="389" xr:uid="{00000000-0005-0000-0000-0000CB010000}"/>
    <cellStyle name="Percent 8" xfId="244" xr:uid="{00000000-0005-0000-0000-0000CC010000}"/>
    <cellStyle name="Percent 8 2" xfId="390" xr:uid="{00000000-0005-0000-0000-0000CD010000}"/>
    <cellStyle name="Percent 9" xfId="245" xr:uid="{00000000-0005-0000-0000-0000CE010000}"/>
    <cellStyle name="Percent 9 2" xfId="391" xr:uid="{00000000-0005-0000-0000-0000CF010000}"/>
    <cellStyle name="Porcentaje" xfId="11" builtinId="5"/>
    <cellStyle name="Porcentual 2" xfId="246" xr:uid="{00000000-0005-0000-0000-0000D0010000}"/>
    <cellStyle name="Porcentual 2 2" xfId="247" xr:uid="{00000000-0005-0000-0000-0000D1010000}"/>
    <cellStyle name="Porcentual 3" xfId="248" xr:uid="{00000000-0005-0000-0000-0000D2010000}"/>
    <cellStyle name="Prozent 2" xfId="249" xr:uid="{00000000-0005-0000-0000-0000D3010000}"/>
    <cellStyle name="Prozent 2 2" xfId="250" xr:uid="{00000000-0005-0000-0000-0000D4010000}"/>
    <cellStyle name="Prozent 3" xfId="251" xr:uid="{00000000-0005-0000-0000-0000D5010000}"/>
    <cellStyle name="Prozent 4" xfId="252" xr:uid="{00000000-0005-0000-0000-0000D6010000}"/>
    <cellStyle name="Prozent(1)" xfId="253" xr:uid="{00000000-0005-0000-0000-0000D7010000}"/>
    <cellStyle name="Prozent(2)" xfId="254" xr:uid="{00000000-0005-0000-0000-0000D8010000}"/>
    <cellStyle name="Punto0" xfId="255" xr:uid="{00000000-0005-0000-0000-0000D9010000}"/>
    <cellStyle name="regstoresfromspecstores" xfId="256" xr:uid="{00000000-0005-0000-0000-0000DA010000}"/>
    <cellStyle name="ReportTitlePrompt" xfId="257" xr:uid="{00000000-0005-0000-0000-0000DB010000}"/>
    <cellStyle name="ReportTitleValue" xfId="258" xr:uid="{00000000-0005-0000-0000-0000DC010000}"/>
    <cellStyle name="RevList" xfId="259" xr:uid="{00000000-0005-0000-0000-0000DD010000}"/>
    <cellStyle name="RowAcctAbovePrompt" xfId="260" xr:uid="{00000000-0005-0000-0000-0000DE010000}"/>
    <cellStyle name="RowAcctSOBAbovePrompt" xfId="261" xr:uid="{00000000-0005-0000-0000-0000DF010000}"/>
    <cellStyle name="RowAcctSOBValue" xfId="262" xr:uid="{00000000-0005-0000-0000-0000E0010000}"/>
    <cellStyle name="RowAcctValue" xfId="263" xr:uid="{00000000-0005-0000-0000-0000E1010000}"/>
    <cellStyle name="RowAttrAbovePrompt" xfId="264" xr:uid="{00000000-0005-0000-0000-0000E2010000}"/>
    <cellStyle name="RowAttrValue" xfId="265" xr:uid="{00000000-0005-0000-0000-0000E3010000}"/>
    <cellStyle name="RowColSetAbovePrompt" xfId="266" xr:uid="{00000000-0005-0000-0000-0000E4010000}"/>
    <cellStyle name="RowColSetLeftPrompt" xfId="267" xr:uid="{00000000-0005-0000-0000-0000E5010000}"/>
    <cellStyle name="RowColSetValue" xfId="268" xr:uid="{00000000-0005-0000-0000-0000E6010000}"/>
    <cellStyle name="RowLeftPrompt" xfId="269" xr:uid="{00000000-0005-0000-0000-0000E7010000}"/>
    <cellStyle name="Saída" xfId="270" xr:uid="{00000000-0005-0000-0000-0000E8010000}"/>
    <cellStyle name="Salida" xfId="271" xr:uid="{00000000-0005-0000-0000-0000E9010000}"/>
    <cellStyle name="SampleUsingFormatMask" xfId="272" xr:uid="{00000000-0005-0000-0000-0000EA010000}"/>
    <cellStyle name="SampleWithNoFormatMask" xfId="273" xr:uid="{00000000-0005-0000-0000-0000EB010000}"/>
    <cellStyle name="SAPBEXHLevel2" xfId="274" xr:uid="{00000000-0005-0000-0000-0000EC010000}"/>
    <cellStyle name="SAPBEXHLevel3" xfId="275" xr:uid="{00000000-0005-0000-0000-0000ED010000}"/>
    <cellStyle name="Sep. milhar [0]" xfId="276" xr:uid="{00000000-0005-0000-0000-0000EE010000}"/>
    <cellStyle name="sFLrLbHgVcW0AcD0F5b" xfId="10" xr:uid="{00000000-0005-0000-0000-0000EF010000}"/>
    <cellStyle name="S-Format" xfId="277" xr:uid="{00000000-0005-0000-0000-0000F0010000}"/>
    <cellStyle name="SHADEDSTORES" xfId="278" xr:uid="{00000000-0005-0000-0000-0000F1010000}"/>
    <cellStyle name="specstores" xfId="279" xr:uid="{00000000-0005-0000-0000-0000F2010000}"/>
    <cellStyle name="Standard (0%)" xfId="280" xr:uid="{00000000-0005-0000-0000-0000F3010000}"/>
    <cellStyle name="Standard (0,0%)" xfId="281" xr:uid="{00000000-0005-0000-0000-0000F4010000}"/>
    <cellStyle name="Standard (0,00%)" xfId="282" xr:uid="{00000000-0005-0000-0000-0000F5010000}"/>
    <cellStyle name="Standard (ATS)" xfId="283" xr:uid="{00000000-0005-0000-0000-0000F6010000}"/>
    <cellStyle name="Standard (Datum T.M.JJ)" xfId="284" xr:uid="{00000000-0005-0000-0000-0000F7010000}"/>
    <cellStyle name="Standard (Datum T.M.JJJJ)" xfId="285" xr:uid="{00000000-0005-0000-0000-0000F8010000}"/>
    <cellStyle name="Standard (Datum Text)" xfId="286" xr:uid="{00000000-0005-0000-0000-0000F9010000}"/>
    <cellStyle name="Standard (Datum TT.MM.JJ)" xfId="287" xr:uid="{00000000-0005-0000-0000-0000FA010000}"/>
    <cellStyle name="Standard (Datum TT.MM.JJJJ)" xfId="288" xr:uid="{00000000-0005-0000-0000-0000FB010000}"/>
    <cellStyle name="Standard (Soll/Haben)" xfId="289" xr:uid="{00000000-0005-0000-0000-0000FC010000}"/>
    <cellStyle name="Standard (Summe fett)" xfId="290" xr:uid="{00000000-0005-0000-0000-0000FD010000}"/>
    <cellStyle name="Standard (Summe normal)" xfId="291" xr:uid="{00000000-0005-0000-0000-0000FE010000}"/>
    <cellStyle name="Standard (Zeilenumbruch/Block)" xfId="292" xr:uid="{00000000-0005-0000-0000-0000FF010000}"/>
    <cellStyle name="Standard (Zeilenumbruch/links)" xfId="293" xr:uid="{00000000-0005-0000-0000-000000020000}"/>
    <cellStyle name="Standard 10" xfId="294" xr:uid="{00000000-0005-0000-0000-000001020000}"/>
    <cellStyle name="Standard 10 21" xfId="295" xr:uid="{00000000-0005-0000-0000-000002020000}"/>
    <cellStyle name="Standard 2" xfId="296" xr:uid="{00000000-0005-0000-0000-000003020000}"/>
    <cellStyle name="Standard 3" xfId="297" xr:uid="{00000000-0005-0000-0000-000004020000}"/>
    <cellStyle name="Standard 4" xfId="298" xr:uid="{00000000-0005-0000-0000-000005020000}"/>
    <cellStyle name="Standard_PA-4" xfId="299" xr:uid="{00000000-0005-0000-0000-000006020000}"/>
    <cellStyle name="Style 1" xfId="300" xr:uid="{00000000-0005-0000-0000-000007020000}"/>
    <cellStyle name="Subtotal" xfId="301" xr:uid="{00000000-0005-0000-0000-000008020000}"/>
    <cellStyle name="Summenzeile" xfId="302" xr:uid="{00000000-0005-0000-0000-000009020000}"/>
    <cellStyle name="Tausender" xfId="303" xr:uid="{00000000-0005-0000-0000-00000A020000}"/>
    <cellStyle name="Text" xfId="304" xr:uid="{00000000-0005-0000-0000-00000B020000}"/>
    <cellStyle name="Text1" xfId="305" xr:uid="{00000000-0005-0000-0000-00000C020000}"/>
    <cellStyle name="Texto de advertencia" xfId="306" xr:uid="{00000000-0005-0000-0000-00000D020000}"/>
    <cellStyle name="Texto de Aviso" xfId="307" xr:uid="{00000000-0005-0000-0000-00000E020000}"/>
    <cellStyle name="Texto explicativo" xfId="308" xr:uid="{00000000-0005-0000-0000-00000F020000}"/>
    <cellStyle name="Título" xfId="309" xr:uid="{00000000-0005-0000-0000-000010020000}"/>
    <cellStyle name="Título 1" xfId="310" xr:uid="{00000000-0005-0000-0000-000011020000}"/>
    <cellStyle name="Título 2" xfId="311" xr:uid="{00000000-0005-0000-0000-000012020000}"/>
    <cellStyle name="Título 3" xfId="312" xr:uid="{00000000-0005-0000-0000-000013020000}"/>
    <cellStyle name="Título 4" xfId="313" xr:uid="{00000000-0005-0000-0000-000014020000}"/>
    <cellStyle name="TS-Format" xfId="314" xr:uid="{00000000-0005-0000-0000-000015020000}"/>
    <cellStyle name="Überschrift1" xfId="315" xr:uid="{00000000-0005-0000-0000-000016020000}"/>
    <cellStyle name="Überschrift2" xfId="316" xr:uid="{00000000-0005-0000-0000-000017020000}"/>
    <cellStyle name="Überschrift3" xfId="317" xr:uid="{00000000-0005-0000-0000-000018020000}"/>
    <cellStyle name="uncertain" xfId="318" xr:uid="{00000000-0005-0000-0000-000019020000}"/>
    <cellStyle name="UploadThisRowValue" xfId="319" xr:uid="{00000000-0005-0000-0000-00001A020000}"/>
    <cellStyle name="Verificar Célula" xfId="320" xr:uid="{00000000-0005-0000-0000-00001B020000}"/>
  </cellStyles>
  <dxfs count="0"/>
  <tableStyles count="0" defaultTableStyle="TableStyleMedium9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571500</xdr:colOff>
      <xdr:row>4</xdr:row>
      <xdr:rowOff>104121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90700" cy="7518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madfsr05\AAS\Documents%20and%20Settings\lvsilva\Configura&#231;&#245;es%20locais\Temporary%20Internet%20Files\OLK11\84204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2TempSheet"/>
      <sheetName val="Plan1"/>
      <sheetName val="Plan2"/>
      <sheetName val="Plan3"/>
      <sheetName val="TV_LOTE_1"/>
      <sheetName val="Tesouraria"/>
      <sheetName val="Custos"/>
    </sheetNames>
    <sheetDataSet>
      <sheetData sheetId="0" refreshError="1">
        <row r="4">
          <cell r="B4" t="str">
            <v>(31) 3286-7161</v>
          </cell>
          <cell r="D4" t="str">
            <v>84204-0</v>
          </cell>
          <cell r="G4" t="str">
            <v>PROSEGUR BRASIL S/A -TRANSP VALORES SEG</v>
          </cell>
          <cell r="P4" t="str">
            <v>Precisando de um help para instalar os softwares da sua empresa ?? Peça um HELP!INSTALL!!!</v>
          </cell>
          <cell r="V4" t="str">
            <v>CIF (por conta do forn.)</v>
          </cell>
          <cell r="AA4" t="str">
            <v>Simone Cristina Saldanha</v>
          </cell>
          <cell r="AD4" t="str">
            <v>(31) 3286-1166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1:I18"/>
  <sheetViews>
    <sheetView workbookViewId="0">
      <selection activeCell="M11" sqref="M11"/>
    </sheetView>
  </sheetViews>
  <sheetFormatPr baseColWidth="10" defaultColWidth="9.140625" defaultRowHeight="12.75"/>
  <cols>
    <col min="1" max="2" width="9.140625" style="7"/>
    <col min="3" max="3" width="21" style="7" bestFit="1" customWidth="1"/>
    <col min="4" max="16384" width="9.140625" style="7"/>
  </cols>
  <sheetData>
    <row r="11" spans="1:9" ht="23.25">
      <c r="A11" s="231" t="s">
        <v>200</v>
      </c>
      <c r="B11" s="231"/>
      <c r="C11" s="231"/>
      <c r="D11" s="231"/>
      <c r="E11" s="231"/>
      <c r="F11" s="231"/>
      <c r="G11" s="231"/>
      <c r="H11" s="231"/>
      <c r="I11" s="231"/>
    </row>
    <row r="14" spans="1:9" ht="15">
      <c r="C14" s="7" t="s">
        <v>128</v>
      </c>
      <c r="D14" s="5" t="s">
        <v>208</v>
      </c>
    </row>
    <row r="16" spans="1:9" s="30" customFormat="1" ht="21.75" customHeight="1">
      <c r="C16" s="37" t="s">
        <v>123</v>
      </c>
      <c r="D16" s="38" t="s">
        <v>201</v>
      </c>
      <c r="E16" s="38"/>
      <c r="F16" s="78">
        <v>2019</v>
      </c>
    </row>
    <row r="17" spans="3:6">
      <c r="C17" s="11"/>
      <c r="D17" s="11"/>
      <c r="E17" s="11"/>
      <c r="F17" s="41"/>
    </row>
    <row r="18" spans="3:6" s="30" customFormat="1" ht="21.75" customHeight="1">
      <c r="C18" s="37" t="s">
        <v>125</v>
      </c>
      <c r="D18" s="38" t="s">
        <v>124</v>
      </c>
      <c r="E18" s="38"/>
      <c r="F18" s="42">
        <f>+F16-1</f>
        <v>2018</v>
      </c>
    </row>
  </sheetData>
  <customSheetViews>
    <customSheetView guid="{B690361E-7F5D-435B-BFEE-5B4005E7C692}" topLeftCell="A13">
      <selection activeCell="F10" sqref="F10"/>
      <pageMargins left="0.7" right="0.7" top="0.75" bottom="0.75" header="0.3" footer="0.3"/>
    </customSheetView>
    <customSheetView guid="{AE3D5C54-4DC6-4E31-8846-30AC6DAB5A2E}" topLeftCell="A13">
      <selection activeCell="F10" sqref="F10"/>
      <pageMargins left="0.7" right="0.7" top="0.75" bottom="0.75" header="0.3" footer="0.3"/>
    </customSheetView>
  </customSheetViews>
  <mergeCells count="1">
    <mergeCell ref="A11:I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</sheetPr>
  <dimension ref="A1:H85"/>
  <sheetViews>
    <sheetView showGridLines="0" zoomScaleNormal="100" workbookViewId="0">
      <selection activeCell="D7" sqref="D7:E75"/>
    </sheetView>
  </sheetViews>
  <sheetFormatPr baseColWidth="10" defaultColWidth="9.140625" defaultRowHeight="12.75" outlineLevelCol="1"/>
  <cols>
    <col min="1" max="1" width="9.140625" style="4" customWidth="1" outlineLevel="1"/>
    <col min="2" max="2" width="62.42578125" style="7" customWidth="1"/>
    <col min="3" max="3" width="7.7109375" style="6" customWidth="1"/>
    <col min="4" max="4" width="17.140625" style="7" customWidth="1"/>
    <col min="5" max="5" width="17.140625" style="8" customWidth="1"/>
    <col min="6" max="7" width="14.42578125" style="7" bestFit="1" customWidth="1"/>
    <col min="8" max="8" width="10.85546875" style="7" bestFit="1" customWidth="1"/>
    <col min="9" max="16384" width="9.140625" style="7"/>
  </cols>
  <sheetData>
    <row r="1" spans="1:8" ht="15">
      <c r="B1" s="5" t="str">
        <f>+COVER!D14</f>
        <v>Mondo TV Producciones Canarias S.L.U.</v>
      </c>
    </row>
    <row r="2" spans="1:8">
      <c r="B2" s="9" t="str">
        <f>"Balance al 31 de diciembre de " &amp; COVER!F16</f>
        <v>Balance al 31 de diciembre de 2019</v>
      </c>
      <c r="E2" s="7"/>
    </row>
    <row r="3" spans="1:8">
      <c r="B3" s="9" t="s">
        <v>0</v>
      </c>
      <c r="E3" s="7"/>
    </row>
    <row r="4" spans="1:8">
      <c r="B4" s="11"/>
      <c r="D4" s="186"/>
      <c r="E4" s="12"/>
    </row>
    <row r="5" spans="1:8">
      <c r="E5" s="12"/>
    </row>
    <row r="6" spans="1:8">
      <c r="B6" s="113" t="s">
        <v>1</v>
      </c>
      <c r="C6" s="114" t="s">
        <v>2</v>
      </c>
      <c r="D6" s="207">
        <v>43830</v>
      </c>
      <c r="E6" s="210">
        <v>43465</v>
      </c>
    </row>
    <row r="7" spans="1:8" s="9" customFormat="1">
      <c r="A7" s="14"/>
      <c r="B7" s="98" t="s">
        <v>3</v>
      </c>
      <c r="C7" s="108"/>
      <c r="D7" s="216">
        <v>1049506.52</v>
      </c>
      <c r="E7" s="217">
        <v>1564643.56</v>
      </c>
      <c r="F7" s="43"/>
    </row>
    <row r="8" spans="1:8" ht="12.75" customHeight="1">
      <c r="A8" s="16"/>
      <c r="B8" s="99" t="s">
        <v>133</v>
      </c>
      <c r="C8" s="107"/>
      <c r="D8" s="218">
        <v>0</v>
      </c>
      <c r="E8" s="219">
        <v>0</v>
      </c>
    </row>
    <row r="9" spans="1:8" ht="12.75" customHeight="1">
      <c r="A9" s="16"/>
      <c r="B9" s="99" t="s">
        <v>4</v>
      </c>
      <c r="C9" s="107"/>
      <c r="D9" s="218">
        <v>0</v>
      </c>
      <c r="E9" s="219">
        <v>0</v>
      </c>
    </row>
    <row r="10" spans="1:8" ht="12.75" customHeight="1">
      <c r="A10" s="16"/>
      <c r="B10" s="99" t="s">
        <v>142</v>
      </c>
      <c r="C10" s="108"/>
      <c r="D10" s="218">
        <v>0</v>
      </c>
      <c r="E10" s="219">
        <v>0</v>
      </c>
    </row>
    <row r="11" spans="1:8" ht="12.75" customHeight="1">
      <c r="A11" s="16"/>
      <c r="B11" s="99" t="s">
        <v>137</v>
      </c>
      <c r="C11" s="107"/>
      <c r="D11" s="218">
        <v>587305.62</v>
      </c>
      <c r="E11" s="219">
        <v>1205919.46</v>
      </c>
    </row>
    <row r="12" spans="1:8">
      <c r="A12" s="16"/>
      <c r="B12" s="99" t="s">
        <v>5</v>
      </c>
      <c r="C12" s="107"/>
      <c r="D12" s="218">
        <v>0</v>
      </c>
      <c r="E12" s="219">
        <v>0</v>
      </c>
      <c r="F12" s="43"/>
      <c r="H12" s="8"/>
    </row>
    <row r="13" spans="1:8">
      <c r="A13" s="16"/>
      <c r="B13" s="99" t="s">
        <v>134</v>
      </c>
      <c r="C13" s="108"/>
      <c r="D13" s="218">
        <v>0</v>
      </c>
      <c r="E13" s="219">
        <v>0</v>
      </c>
      <c r="F13" s="43"/>
    </row>
    <row r="14" spans="1:8" ht="12.75" customHeight="1">
      <c r="A14" s="16"/>
      <c r="B14" s="99" t="s">
        <v>135</v>
      </c>
      <c r="C14" s="107"/>
      <c r="D14" s="218">
        <v>1188.4399999999994</v>
      </c>
      <c r="E14" s="219">
        <v>3230.7700000000004</v>
      </c>
    </row>
    <row r="15" spans="1:8" ht="12.75" customHeight="1">
      <c r="A15" s="16"/>
      <c r="B15" s="99" t="s">
        <v>6</v>
      </c>
      <c r="C15" s="107"/>
      <c r="D15" s="218">
        <v>461012.46</v>
      </c>
      <c r="E15" s="219">
        <v>355493.32999999996</v>
      </c>
    </row>
    <row r="16" spans="1:8">
      <c r="A16" s="16"/>
      <c r="B16" s="99" t="s">
        <v>136</v>
      </c>
      <c r="C16" s="109"/>
      <c r="D16" s="218">
        <v>0</v>
      </c>
      <c r="E16" s="219">
        <v>0</v>
      </c>
      <c r="F16" s="43"/>
      <c r="H16" s="8"/>
    </row>
    <row r="17" spans="1:8">
      <c r="A17" s="16"/>
      <c r="B17" s="98" t="s">
        <v>7</v>
      </c>
      <c r="C17" s="110"/>
      <c r="D17" s="220">
        <v>37727.579999999987</v>
      </c>
      <c r="E17" s="221">
        <v>45526.149999999972</v>
      </c>
      <c r="F17" s="1"/>
    </row>
    <row r="18" spans="1:8" s="9" customFormat="1">
      <c r="A18" s="14"/>
      <c r="B18" s="99" t="s">
        <v>143</v>
      </c>
      <c r="C18" s="109"/>
      <c r="D18" s="218">
        <v>0</v>
      </c>
      <c r="E18" s="219">
        <v>0</v>
      </c>
      <c r="F18" s="43"/>
    </row>
    <row r="19" spans="1:8">
      <c r="A19" s="16"/>
      <c r="B19" s="99" t="s">
        <v>10</v>
      </c>
      <c r="C19" s="109"/>
      <c r="D19" s="218">
        <v>0</v>
      </c>
      <c r="E19" s="219">
        <v>0</v>
      </c>
      <c r="F19" s="43"/>
      <c r="H19" s="8"/>
    </row>
    <row r="20" spans="1:8">
      <c r="A20" s="16"/>
      <c r="B20" s="99" t="s">
        <v>119</v>
      </c>
      <c r="C20" s="109"/>
      <c r="D20" s="218">
        <v>2062.36</v>
      </c>
      <c r="E20" s="219">
        <v>2368.2399999999998</v>
      </c>
      <c r="F20" s="43"/>
      <c r="H20" s="8"/>
    </row>
    <row r="21" spans="1:8">
      <c r="A21" s="16"/>
      <c r="B21" s="99" t="s">
        <v>144</v>
      </c>
      <c r="C21" s="109"/>
      <c r="D21" s="218">
        <v>0</v>
      </c>
      <c r="E21" s="219">
        <v>0</v>
      </c>
      <c r="F21" s="43"/>
      <c r="H21" s="8"/>
    </row>
    <row r="22" spans="1:8" ht="12.75" customHeight="1">
      <c r="A22" s="16"/>
      <c r="B22" s="99" t="s">
        <v>145</v>
      </c>
      <c r="C22" s="107"/>
      <c r="D22" s="218">
        <v>0</v>
      </c>
      <c r="E22" s="219">
        <v>68.78</v>
      </c>
    </row>
    <row r="23" spans="1:8" ht="12.75" customHeight="1">
      <c r="A23" s="16"/>
      <c r="B23" s="99" t="s">
        <v>146</v>
      </c>
      <c r="C23" s="110"/>
      <c r="D23" s="218">
        <v>1417.0700000000002</v>
      </c>
      <c r="E23" s="219">
        <v>1627.07</v>
      </c>
      <c r="F23" s="1"/>
    </row>
    <row r="24" spans="1:8" s="9" customFormat="1" ht="12.75" customHeight="1">
      <c r="A24" s="14"/>
      <c r="B24" s="99" t="s">
        <v>147</v>
      </c>
      <c r="C24" s="107"/>
      <c r="D24" s="218">
        <v>9424.4900000000016</v>
      </c>
      <c r="E24" s="219">
        <v>11290.860000000002</v>
      </c>
    </row>
    <row r="25" spans="1:8" ht="12.75" customHeight="1">
      <c r="A25" s="16"/>
      <c r="B25" s="99" t="s">
        <v>148</v>
      </c>
      <c r="C25" s="107"/>
      <c r="D25" s="218">
        <v>24823.659999999985</v>
      </c>
      <c r="E25" s="219">
        <v>30171.199999999972</v>
      </c>
    </row>
    <row r="26" spans="1:8" ht="12.75" customHeight="1">
      <c r="A26" s="16"/>
      <c r="B26" s="99" t="s">
        <v>149</v>
      </c>
      <c r="C26" s="107"/>
      <c r="D26" s="218">
        <v>0</v>
      </c>
      <c r="E26" s="219">
        <v>0</v>
      </c>
    </row>
    <row r="27" spans="1:8">
      <c r="A27" s="16"/>
      <c r="B27" s="99" t="s">
        <v>150</v>
      </c>
      <c r="C27" s="110"/>
      <c r="D27" s="218">
        <v>0</v>
      </c>
      <c r="E27" s="219">
        <v>0</v>
      </c>
      <c r="F27" s="1"/>
    </row>
    <row r="28" spans="1:8" s="9" customFormat="1">
      <c r="A28" s="14"/>
      <c r="B28" s="99" t="s">
        <v>8</v>
      </c>
      <c r="C28" s="109"/>
      <c r="D28" s="218">
        <v>0</v>
      </c>
      <c r="E28" s="219">
        <v>0</v>
      </c>
      <c r="F28" s="43"/>
    </row>
    <row r="29" spans="1:8" ht="12.75" customHeight="1">
      <c r="A29" s="16"/>
      <c r="B29" s="98" t="s">
        <v>9</v>
      </c>
      <c r="C29" s="107"/>
      <c r="D29" s="220">
        <v>0</v>
      </c>
      <c r="E29" s="222">
        <v>0</v>
      </c>
      <c r="H29" s="8"/>
    </row>
    <row r="30" spans="1:8" ht="12.75" customHeight="1">
      <c r="A30" s="16"/>
      <c r="B30" s="98" t="s">
        <v>11</v>
      </c>
      <c r="C30" s="109"/>
      <c r="D30" s="220">
        <v>0</v>
      </c>
      <c r="E30" s="221">
        <v>0</v>
      </c>
      <c r="F30" s="43"/>
      <c r="H30" s="8"/>
    </row>
    <row r="31" spans="1:8" ht="12.75" customHeight="1">
      <c r="A31" s="16"/>
      <c r="B31" s="99" t="s">
        <v>12</v>
      </c>
      <c r="C31" s="107"/>
      <c r="D31" s="218">
        <v>0</v>
      </c>
      <c r="E31" s="219">
        <v>0</v>
      </c>
    </row>
    <row r="32" spans="1:8" ht="12.75" customHeight="1">
      <c r="A32" s="16"/>
      <c r="B32" s="99" t="s">
        <v>32</v>
      </c>
      <c r="C32" s="107"/>
      <c r="D32" s="218">
        <v>0</v>
      </c>
      <c r="E32" s="219">
        <v>0</v>
      </c>
    </row>
    <row r="33" spans="1:8">
      <c r="A33" s="16"/>
      <c r="B33" s="99" t="s">
        <v>13</v>
      </c>
      <c r="C33" s="108"/>
      <c r="D33" s="218">
        <v>0</v>
      </c>
      <c r="E33" s="219">
        <v>0</v>
      </c>
      <c r="F33" s="43"/>
      <c r="H33" s="8"/>
    </row>
    <row r="34" spans="1:8" ht="12.75" customHeight="1">
      <c r="A34" s="16"/>
      <c r="B34" s="99" t="s">
        <v>14</v>
      </c>
      <c r="C34" s="107"/>
      <c r="D34" s="218">
        <v>0</v>
      </c>
      <c r="E34" s="219">
        <v>0</v>
      </c>
    </row>
    <row r="35" spans="1:8">
      <c r="A35" s="16"/>
      <c r="B35" s="99" t="s">
        <v>15</v>
      </c>
      <c r="C35" s="107"/>
      <c r="D35" s="218">
        <v>0</v>
      </c>
      <c r="E35" s="219">
        <v>0</v>
      </c>
    </row>
    <row r="36" spans="1:8" s="9" customFormat="1">
      <c r="A36" s="14"/>
      <c r="B36" s="98" t="s">
        <v>16</v>
      </c>
      <c r="C36" s="108"/>
      <c r="D36" s="220">
        <v>2080</v>
      </c>
      <c r="E36" s="221">
        <v>1950</v>
      </c>
      <c r="F36" s="43"/>
      <c r="G36" s="203"/>
    </row>
    <row r="37" spans="1:8" ht="12.75" customHeight="1">
      <c r="A37" s="16"/>
      <c r="B37" s="99" t="s">
        <v>12</v>
      </c>
      <c r="C37" s="107"/>
      <c r="D37" s="218">
        <v>0</v>
      </c>
      <c r="E37" s="219">
        <v>0</v>
      </c>
    </row>
    <row r="38" spans="1:8" ht="12.75" customHeight="1">
      <c r="A38" s="16"/>
      <c r="B38" s="99" t="s">
        <v>17</v>
      </c>
      <c r="C38" s="107"/>
      <c r="D38" s="218">
        <v>0</v>
      </c>
      <c r="E38" s="219">
        <v>0</v>
      </c>
      <c r="G38" s="11"/>
      <c r="H38" s="201"/>
    </row>
    <row r="39" spans="1:8" ht="12.75" customHeight="1">
      <c r="A39" s="16"/>
      <c r="B39" s="99" t="s">
        <v>13</v>
      </c>
      <c r="C39" s="107"/>
      <c r="D39" s="218">
        <v>0</v>
      </c>
      <c r="E39" s="219">
        <v>0</v>
      </c>
    </row>
    <row r="40" spans="1:8" ht="12.75" customHeight="1">
      <c r="A40" s="16"/>
      <c r="B40" s="99" t="s">
        <v>14</v>
      </c>
      <c r="C40" s="107"/>
      <c r="D40" s="218">
        <v>0</v>
      </c>
      <c r="E40" s="219">
        <v>0</v>
      </c>
    </row>
    <row r="41" spans="1:8">
      <c r="A41" s="16"/>
      <c r="B41" s="99" t="s">
        <v>15</v>
      </c>
      <c r="C41" s="108"/>
      <c r="D41" s="218">
        <v>2080</v>
      </c>
      <c r="E41" s="219">
        <v>1950</v>
      </c>
      <c r="F41" s="43"/>
      <c r="H41" s="8"/>
    </row>
    <row r="42" spans="1:8" ht="12.75" customHeight="1">
      <c r="A42" s="16"/>
      <c r="B42" s="98" t="s">
        <v>18</v>
      </c>
      <c r="C42" s="107"/>
      <c r="D42" s="220">
        <v>15097.2</v>
      </c>
      <c r="E42" s="223">
        <v>0</v>
      </c>
    </row>
    <row r="43" spans="1:8" ht="12.75" customHeight="1">
      <c r="A43" s="16"/>
      <c r="B43" s="100" t="s">
        <v>151</v>
      </c>
      <c r="C43" s="107"/>
      <c r="D43" s="224">
        <v>1104411.3</v>
      </c>
      <c r="E43" s="225">
        <v>1612119.71</v>
      </c>
    </row>
    <row r="44" spans="1:8">
      <c r="A44" s="16"/>
      <c r="B44" s="98" t="s">
        <v>20</v>
      </c>
      <c r="C44" s="107"/>
      <c r="D44" s="220">
        <v>0</v>
      </c>
      <c r="E44" s="222">
        <v>0</v>
      </c>
    </row>
    <row r="45" spans="1:8">
      <c r="A45" s="13"/>
      <c r="B45" s="98" t="s">
        <v>21</v>
      </c>
      <c r="C45" s="107"/>
      <c r="D45" s="220">
        <v>0</v>
      </c>
      <c r="E45" s="221">
        <v>0</v>
      </c>
      <c r="F45" s="43"/>
      <c r="G45" s="54"/>
      <c r="H45" s="15"/>
    </row>
    <row r="46" spans="1:8">
      <c r="A46" s="13"/>
      <c r="B46" s="99" t="s">
        <v>138</v>
      </c>
      <c r="C46" s="107"/>
      <c r="D46" s="218">
        <v>0</v>
      </c>
      <c r="E46" s="226">
        <v>0</v>
      </c>
    </row>
    <row r="47" spans="1:8" ht="12.75" customHeight="1">
      <c r="A47" s="16"/>
      <c r="B47" s="99" t="s">
        <v>22</v>
      </c>
      <c r="C47" s="107"/>
      <c r="D47" s="218">
        <v>0</v>
      </c>
      <c r="E47" s="226">
        <v>0</v>
      </c>
    </row>
    <row r="48" spans="1:8" ht="12.75" customHeight="1">
      <c r="A48" s="16"/>
      <c r="B48" s="99" t="s">
        <v>139</v>
      </c>
      <c r="C48" s="107"/>
      <c r="D48" s="218">
        <v>0</v>
      </c>
      <c r="E48" s="226">
        <v>0</v>
      </c>
    </row>
    <row r="49" spans="1:8" s="9" customFormat="1">
      <c r="A49" s="14"/>
      <c r="B49" s="99" t="s">
        <v>127</v>
      </c>
      <c r="C49" s="108"/>
      <c r="D49" s="218">
        <v>0</v>
      </c>
      <c r="E49" s="226">
        <v>0</v>
      </c>
      <c r="F49" s="43"/>
    </row>
    <row r="50" spans="1:8" s="20" customFormat="1">
      <c r="A50" s="18"/>
      <c r="B50" s="99" t="s">
        <v>23</v>
      </c>
      <c r="C50" s="111"/>
      <c r="D50" s="218">
        <v>0</v>
      </c>
      <c r="E50" s="226">
        <v>0</v>
      </c>
      <c r="F50" s="43"/>
      <c r="H50" s="19"/>
    </row>
    <row r="51" spans="1:8" s="20" customFormat="1">
      <c r="A51" s="18"/>
      <c r="B51" s="99" t="s">
        <v>152</v>
      </c>
      <c r="C51" s="111"/>
      <c r="D51" s="218">
        <v>0</v>
      </c>
      <c r="E51" s="226">
        <v>0</v>
      </c>
      <c r="F51" s="43"/>
      <c r="H51" s="19"/>
    </row>
    <row r="52" spans="1:8" s="20" customFormat="1" ht="15">
      <c r="A52" s="18"/>
      <c r="B52" s="98" t="s">
        <v>24</v>
      </c>
      <c r="C52" s="111"/>
      <c r="D52" s="227">
        <v>1536661.4799999997</v>
      </c>
      <c r="E52" s="228">
        <v>297668.69999999995</v>
      </c>
      <c r="F52" s="43"/>
    </row>
    <row r="53" spans="1:8" s="20" customFormat="1">
      <c r="A53" s="18"/>
      <c r="B53" s="99" t="s">
        <v>25</v>
      </c>
      <c r="C53" s="111"/>
      <c r="D53" s="218">
        <v>108971.17</v>
      </c>
      <c r="E53" s="219">
        <v>0</v>
      </c>
      <c r="F53" s="214"/>
      <c r="G53" s="204"/>
    </row>
    <row r="54" spans="1:8" s="20" customFormat="1">
      <c r="A54" s="18"/>
      <c r="B54" s="99" t="s">
        <v>153</v>
      </c>
      <c r="C54" s="111"/>
      <c r="D54" s="218">
        <v>1419379.8399999999</v>
      </c>
      <c r="E54" s="219">
        <v>289755.21999999997</v>
      </c>
      <c r="F54" s="214"/>
    </row>
    <row r="55" spans="1:8" s="20" customFormat="1">
      <c r="A55" s="18"/>
      <c r="B55" s="99" t="s">
        <v>27</v>
      </c>
      <c r="C55" s="111"/>
      <c r="D55" s="218">
        <v>0</v>
      </c>
      <c r="E55" s="219">
        <v>0</v>
      </c>
      <c r="F55" s="43"/>
    </row>
    <row r="56" spans="1:8" s="20" customFormat="1">
      <c r="A56" s="18"/>
      <c r="B56" s="99" t="s">
        <v>26</v>
      </c>
      <c r="C56" s="111"/>
      <c r="D56" s="218">
        <v>0</v>
      </c>
      <c r="E56" s="219">
        <v>0</v>
      </c>
      <c r="F56" s="43"/>
    </row>
    <row r="57" spans="1:8" s="9" customFormat="1">
      <c r="A57" s="14"/>
      <c r="B57" s="99" t="s">
        <v>28</v>
      </c>
      <c r="C57" s="108"/>
      <c r="D57" s="218">
        <v>0</v>
      </c>
      <c r="E57" s="219">
        <v>0</v>
      </c>
      <c r="F57" s="43"/>
    </row>
    <row r="58" spans="1:8">
      <c r="A58" s="16"/>
      <c r="B58" s="99" t="s">
        <v>29</v>
      </c>
      <c r="C58" s="108"/>
      <c r="D58" s="218">
        <v>8310.4700000000012</v>
      </c>
      <c r="E58" s="219">
        <v>7913.48</v>
      </c>
      <c r="F58" s="43"/>
      <c r="H58" s="8"/>
    </row>
    <row r="59" spans="1:8">
      <c r="A59" s="16"/>
      <c r="B59" s="99" t="s">
        <v>30</v>
      </c>
      <c r="C59" s="108"/>
      <c r="D59" s="218">
        <v>0</v>
      </c>
      <c r="E59" s="219">
        <v>0</v>
      </c>
      <c r="F59" s="43"/>
      <c r="G59" s="8"/>
      <c r="H59" s="8"/>
    </row>
    <row r="60" spans="1:8" ht="15">
      <c r="A60" s="16"/>
      <c r="B60" s="98" t="s">
        <v>31</v>
      </c>
      <c r="C60" s="108"/>
      <c r="D60" s="227">
        <v>43730.34</v>
      </c>
      <c r="E60" s="229">
        <v>0</v>
      </c>
      <c r="F60" s="43"/>
      <c r="H60" s="8"/>
    </row>
    <row r="61" spans="1:8">
      <c r="A61" s="16"/>
      <c r="B61" s="99" t="s">
        <v>12</v>
      </c>
      <c r="C61" s="108"/>
      <c r="D61" s="219">
        <v>0</v>
      </c>
      <c r="E61" s="219">
        <v>0</v>
      </c>
      <c r="F61" s="43"/>
      <c r="H61" s="8"/>
    </row>
    <row r="62" spans="1:8">
      <c r="A62" s="16"/>
      <c r="B62" s="99" t="s">
        <v>32</v>
      </c>
      <c r="C62" s="108"/>
      <c r="D62" s="219">
        <v>0</v>
      </c>
      <c r="E62" s="219">
        <v>0</v>
      </c>
      <c r="F62" s="43"/>
      <c r="H62" s="8"/>
    </row>
    <row r="63" spans="1:8">
      <c r="A63" s="16"/>
      <c r="B63" s="99" t="s">
        <v>13</v>
      </c>
      <c r="C63" s="108"/>
      <c r="D63" s="219">
        <v>0</v>
      </c>
      <c r="E63" s="219">
        <v>0</v>
      </c>
      <c r="F63" s="43"/>
      <c r="H63" s="8"/>
    </row>
    <row r="64" spans="1:8" ht="12.75" customHeight="1">
      <c r="A64" s="16"/>
      <c r="B64" s="99" t="s">
        <v>14</v>
      </c>
      <c r="C64" s="107"/>
      <c r="D64" s="219">
        <v>0</v>
      </c>
      <c r="E64" s="219">
        <v>0</v>
      </c>
    </row>
    <row r="65" spans="1:8" ht="12.75" customHeight="1">
      <c r="A65" s="16"/>
      <c r="B65" s="99" t="s">
        <v>15</v>
      </c>
      <c r="C65" s="107"/>
      <c r="D65" s="219">
        <v>43730.34</v>
      </c>
      <c r="E65" s="219">
        <v>0</v>
      </c>
    </row>
    <row r="66" spans="1:8" ht="12.75" customHeight="1">
      <c r="A66" s="16"/>
      <c r="B66" s="98" t="s">
        <v>33</v>
      </c>
      <c r="C66" s="107"/>
      <c r="D66" s="227">
        <v>0</v>
      </c>
      <c r="E66" s="228">
        <v>0</v>
      </c>
    </row>
    <row r="67" spans="1:8" s="9" customFormat="1">
      <c r="A67" s="14"/>
      <c r="B67" s="99" t="s">
        <v>12</v>
      </c>
      <c r="C67" s="108"/>
      <c r="D67" s="218">
        <v>0</v>
      </c>
      <c r="E67" s="219">
        <v>0</v>
      </c>
      <c r="F67" s="43"/>
    </row>
    <row r="68" spans="1:8" ht="12.75" customHeight="1">
      <c r="A68" s="16"/>
      <c r="B68" s="99" t="s">
        <v>17</v>
      </c>
      <c r="C68" s="107"/>
      <c r="D68" s="218">
        <v>0</v>
      </c>
      <c r="E68" s="219">
        <v>0</v>
      </c>
      <c r="H68" s="8"/>
    </row>
    <row r="69" spans="1:8">
      <c r="A69" s="16"/>
      <c r="B69" s="99" t="s">
        <v>13</v>
      </c>
      <c r="C69" s="108"/>
      <c r="D69" s="218">
        <v>0</v>
      </c>
      <c r="E69" s="219">
        <v>0</v>
      </c>
      <c r="G69" s="9"/>
      <c r="H69" s="8"/>
    </row>
    <row r="70" spans="1:8" ht="12.75" customHeight="1">
      <c r="A70" s="16"/>
      <c r="B70" s="99" t="s">
        <v>14</v>
      </c>
      <c r="C70" s="107"/>
      <c r="D70" s="218">
        <v>0</v>
      </c>
      <c r="E70" s="219">
        <v>0</v>
      </c>
      <c r="H70" s="8"/>
    </row>
    <row r="71" spans="1:8" ht="12.75" customHeight="1">
      <c r="A71" s="16"/>
      <c r="B71" s="99" t="s">
        <v>15</v>
      </c>
      <c r="C71" s="107"/>
      <c r="D71" s="218">
        <v>0</v>
      </c>
      <c r="E71" s="219">
        <v>0</v>
      </c>
      <c r="H71" s="8"/>
    </row>
    <row r="72" spans="1:8">
      <c r="A72" s="16"/>
      <c r="B72" s="98" t="s">
        <v>34</v>
      </c>
      <c r="C72" s="108"/>
      <c r="D72" s="220">
        <v>0</v>
      </c>
      <c r="E72" s="223">
        <v>0</v>
      </c>
      <c r="F72" s="43"/>
      <c r="H72" s="8"/>
    </row>
    <row r="73" spans="1:8" ht="12.75" customHeight="1">
      <c r="A73" s="16"/>
      <c r="B73" s="98" t="s">
        <v>35</v>
      </c>
      <c r="C73" s="107"/>
      <c r="D73" s="220">
        <v>86443.86</v>
      </c>
      <c r="E73" s="223">
        <v>13350.259999999998</v>
      </c>
      <c r="H73" s="8"/>
    </row>
    <row r="74" spans="1:8">
      <c r="A74" s="16"/>
      <c r="B74" s="100" t="s">
        <v>154</v>
      </c>
      <c r="C74" s="107"/>
      <c r="D74" s="224">
        <v>1666835.6799999997</v>
      </c>
      <c r="E74" s="230">
        <v>311018.95999999996</v>
      </c>
    </row>
    <row r="75" spans="1:8" s="9" customFormat="1">
      <c r="A75" s="14"/>
      <c r="B75" s="100" t="s">
        <v>155</v>
      </c>
      <c r="C75" s="112"/>
      <c r="D75" s="224">
        <v>2771246.9799999995</v>
      </c>
      <c r="E75" s="230">
        <v>1923138.67</v>
      </c>
      <c r="F75" s="43"/>
    </row>
    <row r="76" spans="1:8" s="9" customFormat="1">
      <c r="A76" s="14"/>
      <c r="B76" s="101"/>
      <c r="C76" s="6"/>
      <c r="D76" s="15"/>
      <c r="E76" s="15"/>
      <c r="F76" s="43"/>
    </row>
    <row r="77" spans="1:8" s="9" customFormat="1">
      <c r="A77" s="14"/>
      <c r="B77" s="101"/>
      <c r="C77" s="6"/>
      <c r="D77" s="15"/>
      <c r="E77" s="15"/>
      <c r="F77" s="43"/>
    </row>
    <row r="78" spans="1:8">
      <c r="B78" s="115" t="s">
        <v>36</v>
      </c>
      <c r="C78" s="116"/>
      <c r="D78" s="117">
        <f>+D75-Pasivo!D64</f>
        <v>0</v>
      </c>
      <c r="E78" s="117">
        <f>+E75-Pasivo!E64</f>
        <v>0</v>
      </c>
    </row>
    <row r="79" spans="1:8" ht="13.5" thickBot="1">
      <c r="B79" s="58"/>
      <c r="C79" s="46"/>
      <c r="D79" s="58"/>
      <c r="E79" s="45"/>
    </row>
    <row r="80" spans="1:8" ht="14.25" thickTop="1" thickBot="1">
      <c r="B80" s="188" t="s">
        <v>129</v>
      </c>
      <c r="C80" s="189"/>
      <c r="D80" s="233">
        <f>+D74-Pasivo!D63</f>
        <v>485944.07999999984</v>
      </c>
      <c r="E80" s="233">
        <f>+E74-Pasivo!E63</f>
        <v>-443737.15999999992</v>
      </c>
    </row>
    <row r="81" spans="2:5" ht="13.5" thickTop="1">
      <c r="B81" s="58"/>
      <c r="C81" s="46"/>
      <c r="D81" s="58"/>
      <c r="E81" s="45"/>
    </row>
    <row r="82" spans="2:5">
      <c r="B82" s="58"/>
      <c r="C82" s="46"/>
      <c r="D82" s="58"/>
      <c r="E82" s="45"/>
    </row>
    <row r="83" spans="2:5">
      <c r="B83" s="58"/>
      <c r="C83" s="46"/>
      <c r="D83" s="58"/>
      <c r="E83" s="45"/>
    </row>
    <row r="84" spans="2:5">
      <c r="B84" s="58"/>
      <c r="C84" s="46"/>
      <c r="D84" s="58"/>
      <c r="E84" s="45"/>
    </row>
    <row r="85" spans="2:5">
      <c r="B85" s="58"/>
      <c r="C85" s="46"/>
      <c r="D85" s="58"/>
      <c r="E85" s="45"/>
    </row>
  </sheetData>
  <customSheetViews>
    <customSheetView guid="{B690361E-7F5D-435B-BFEE-5B4005E7C692}" showPageBreaks="1" printArea="1" filter="1" showAutoFilter="1" hiddenColumns="1" topLeftCell="B41">
      <selection activeCell="D70" sqref="D70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1"/>
      <autoFilter ref="G6:G101" xr:uid="{00000000-0000-0000-0000-000000000000}">
        <filterColumn colId="0">
          <filters>
            <filter val="SI"/>
          </filters>
        </filterColumn>
      </autoFilter>
    </customSheetView>
    <customSheetView guid="{AE3D5C54-4DC6-4E31-8846-30AC6DAB5A2E}" showPageBreaks="1" printArea="1" filter="1" showAutoFilter="1" hiddenColumns="1" topLeftCell="B52">
      <selection activeCell="B6" sqref="B6:E101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2"/>
      <autoFilter ref="G6:G101" xr:uid="{00000000-0000-0000-0000-000000000000}">
        <filterColumn colId="0">
          <filters>
            <filter val="SI"/>
          </filters>
        </filterColumn>
      </autoFilter>
    </customSheetView>
  </customSheetViews>
  <pageMargins left="0.7" right="0.7" top="0.75" bottom="0.75" header="0.3" footer="0.3"/>
  <pageSetup paperSize="9" scale="86" orientation="portrait" r:id="rId3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7">
    <tabColor rgb="FF00B050"/>
  </sheetPr>
  <dimension ref="A1:M76"/>
  <sheetViews>
    <sheetView showGridLines="0" tabSelected="1" zoomScaleNormal="100" workbookViewId="0">
      <selection activeCell="H24" sqref="H24"/>
    </sheetView>
  </sheetViews>
  <sheetFormatPr baseColWidth="10" defaultColWidth="9.140625" defaultRowHeight="12.75" outlineLevelRow="1" outlineLevelCol="1"/>
  <cols>
    <col min="1" max="1" width="9.140625" style="4" customWidth="1" outlineLevel="1"/>
    <col min="2" max="2" width="65.7109375" style="7" customWidth="1"/>
    <col min="3" max="3" width="7.140625" style="7" customWidth="1"/>
    <col min="4" max="4" width="16.28515625" style="8" customWidth="1"/>
    <col min="5" max="5" width="16.42578125" style="8" customWidth="1"/>
    <col min="6" max="6" width="11.140625" style="7" bestFit="1" customWidth="1"/>
    <col min="7" max="8" width="14.42578125" style="7" bestFit="1" customWidth="1"/>
    <col min="9" max="9" width="12.85546875" style="7" bestFit="1" customWidth="1"/>
    <col min="10" max="10" width="10.28515625" style="7" bestFit="1" customWidth="1"/>
    <col min="11" max="16384" width="9.140625" style="7"/>
  </cols>
  <sheetData>
    <row r="1" spans="1:8" ht="15">
      <c r="B1" s="5" t="str">
        <f>+COVER!D14</f>
        <v>Mondo TV Producciones Canarias S.L.U.</v>
      </c>
    </row>
    <row r="2" spans="1:8">
      <c r="B2" s="9" t="str">
        <f>+Activo!B2</f>
        <v>Balance al 31 de diciembre de 2019</v>
      </c>
      <c r="D2" s="7"/>
      <c r="E2" s="7"/>
    </row>
    <row r="3" spans="1:8">
      <c r="B3" s="9" t="s">
        <v>0</v>
      </c>
      <c r="D3" s="7"/>
      <c r="E3" s="7"/>
    </row>
    <row r="4" spans="1:8">
      <c r="B4" s="11"/>
      <c r="D4" s="12"/>
      <c r="E4" s="12"/>
    </row>
    <row r="5" spans="1:8" s="58" customFormat="1" ht="12" thickBot="1">
      <c r="A5" s="57"/>
      <c r="D5" s="59"/>
      <c r="E5" s="59"/>
    </row>
    <row r="6" spans="1:8" s="58" customFormat="1" ht="15" customHeight="1" thickBot="1">
      <c r="A6" s="57"/>
      <c r="B6" s="118" t="s">
        <v>37</v>
      </c>
      <c r="C6" s="121" t="s">
        <v>2</v>
      </c>
      <c r="D6" s="208">
        <f>+Activo!D6</f>
        <v>43830</v>
      </c>
      <c r="E6" s="208">
        <v>43465</v>
      </c>
    </row>
    <row r="7" spans="1:8" s="58" customFormat="1">
      <c r="A7" s="57"/>
      <c r="B7" s="98" t="s">
        <v>156</v>
      </c>
      <c r="C7" s="122"/>
      <c r="D7" s="103">
        <v>862519.20000000019</v>
      </c>
      <c r="E7" s="103">
        <v>-2443160.6799999997</v>
      </c>
      <c r="G7" s="205"/>
      <c r="H7" s="206"/>
    </row>
    <row r="8" spans="1:8" s="58" customFormat="1" ht="14.45" customHeight="1">
      <c r="A8" s="13"/>
      <c r="B8" s="98" t="s">
        <v>38</v>
      </c>
      <c r="C8" s="123"/>
      <c r="D8" s="103">
        <v>2900000</v>
      </c>
      <c r="E8" s="103">
        <v>3006</v>
      </c>
      <c r="H8" s="47"/>
    </row>
    <row r="9" spans="1:8">
      <c r="A9" s="13"/>
      <c r="B9" s="119" t="s">
        <v>39</v>
      </c>
      <c r="C9" s="123"/>
      <c r="D9" s="102">
        <v>2900000</v>
      </c>
      <c r="E9" s="102">
        <v>3006</v>
      </c>
    </row>
    <row r="10" spans="1:8" s="58" customFormat="1">
      <c r="A10" s="13"/>
      <c r="B10" s="119" t="s">
        <v>40</v>
      </c>
      <c r="C10" s="123"/>
      <c r="D10" s="102">
        <v>0</v>
      </c>
      <c r="E10" s="102">
        <v>0</v>
      </c>
    </row>
    <row r="11" spans="1:8" s="60" customFormat="1">
      <c r="A11" s="14"/>
      <c r="B11" s="98" t="s">
        <v>157</v>
      </c>
      <c r="C11" s="123"/>
      <c r="D11" s="103">
        <v>0</v>
      </c>
      <c r="E11" s="103">
        <v>0</v>
      </c>
      <c r="F11" s="43"/>
      <c r="H11" s="47"/>
    </row>
    <row r="12" spans="1:8" s="9" customFormat="1">
      <c r="A12" s="14"/>
      <c r="B12" s="98" t="s">
        <v>118</v>
      </c>
      <c r="C12" s="123"/>
      <c r="D12" s="103">
        <v>263632.18</v>
      </c>
      <c r="E12" s="103">
        <v>263632.18</v>
      </c>
      <c r="F12" s="60"/>
      <c r="H12" s="15"/>
    </row>
    <row r="13" spans="1:8" s="60" customFormat="1">
      <c r="A13" s="14"/>
      <c r="B13" s="119" t="s">
        <v>140</v>
      </c>
      <c r="C13" s="123"/>
      <c r="D13" s="102">
        <v>601.20000000000005</v>
      </c>
      <c r="E13" s="102">
        <v>601.20000000000005</v>
      </c>
      <c r="F13" s="43"/>
    </row>
    <row r="14" spans="1:8" s="9" customFormat="1">
      <c r="A14" s="16"/>
      <c r="B14" s="119" t="s">
        <v>130</v>
      </c>
      <c r="C14" s="123"/>
      <c r="D14" s="102">
        <v>263030.98</v>
      </c>
      <c r="E14" s="102">
        <v>263030.98</v>
      </c>
      <c r="F14" s="60"/>
      <c r="H14" s="17"/>
    </row>
    <row r="15" spans="1:8" s="9" customFormat="1">
      <c r="A15" s="16"/>
      <c r="B15" s="98" t="s">
        <v>158</v>
      </c>
      <c r="C15" s="123"/>
      <c r="D15" s="103">
        <v>0</v>
      </c>
      <c r="E15" s="103">
        <v>0</v>
      </c>
      <c r="F15" s="60"/>
      <c r="H15" s="17"/>
    </row>
    <row r="16" spans="1:8" s="9" customFormat="1">
      <c r="A16" s="16"/>
      <c r="B16" s="98" t="s">
        <v>159</v>
      </c>
      <c r="C16" s="123"/>
      <c r="D16" s="103">
        <v>-2709798.86</v>
      </c>
      <c r="E16" s="103">
        <v>0</v>
      </c>
      <c r="F16" s="60"/>
      <c r="H16" s="17"/>
    </row>
    <row r="17" spans="1:13" s="9" customFormat="1">
      <c r="A17" s="21"/>
      <c r="B17" s="119" t="s">
        <v>41</v>
      </c>
      <c r="C17" s="123"/>
      <c r="D17" s="102">
        <v>0</v>
      </c>
      <c r="E17" s="102">
        <v>0</v>
      </c>
      <c r="F17" s="60"/>
      <c r="I17" s="8"/>
      <c r="M17" s="11"/>
    </row>
    <row r="18" spans="1:13" s="9" customFormat="1">
      <c r="A18" s="21"/>
      <c r="B18" s="119" t="s">
        <v>42</v>
      </c>
      <c r="C18" s="123"/>
      <c r="D18" s="102">
        <v>-2709798.86</v>
      </c>
      <c r="E18" s="102">
        <v>0</v>
      </c>
      <c r="F18" s="60"/>
      <c r="I18" s="8"/>
      <c r="M18" s="11"/>
    </row>
    <row r="19" spans="1:13" s="60" customFormat="1">
      <c r="A19" s="22"/>
      <c r="B19" s="98" t="s">
        <v>43</v>
      </c>
      <c r="C19" s="123"/>
      <c r="D19" s="103">
        <v>0</v>
      </c>
      <c r="E19" s="103">
        <v>0</v>
      </c>
      <c r="F19" s="43"/>
      <c r="G19" s="61"/>
      <c r="H19" s="47"/>
      <c r="I19" s="62"/>
      <c r="J19" s="47"/>
    </row>
    <row r="20" spans="1:13" s="60" customFormat="1">
      <c r="A20" s="22"/>
      <c r="B20" s="98" t="s">
        <v>121</v>
      </c>
      <c r="C20" s="123"/>
      <c r="D20" s="103">
        <v>408685.88000000006</v>
      </c>
      <c r="E20" s="103">
        <v>-2709798.86</v>
      </c>
      <c r="F20" s="43"/>
      <c r="G20" s="47"/>
      <c r="H20" s="47"/>
      <c r="I20" s="45"/>
    </row>
    <row r="21" spans="1:13" s="20" customFormat="1" outlineLevel="1">
      <c r="A21" s="23"/>
      <c r="B21" s="98" t="s">
        <v>44</v>
      </c>
      <c r="C21" s="123"/>
      <c r="D21" s="103">
        <v>0</v>
      </c>
      <c r="E21" s="103">
        <v>0</v>
      </c>
      <c r="F21" s="63"/>
      <c r="H21" s="19"/>
      <c r="I21" s="19"/>
    </row>
    <row r="22" spans="1:13" s="20" customFormat="1" outlineLevel="1">
      <c r="A22" s="23"/>
      <c r="B22" s="98" t="s">
        <v>45</v>
      </c>
      <c r="C22" s="123"/>
      <c r="D22" s="103">
        <v>0</v>
      </c>
      <c r="E22" s="103">
        <v>0</v>
      </c>
      <c r="F22" s="63"/>
      <c r="H22" s="19"/>
      <c r="I22" s="19"/>
    </row>
    <row r="23" spans="1:13" s="58" customFormat="1">
      <c r="A23" s="21"/>
      <c r="B23" s="98" t="s">
        <v>126</v>
      </c>
      <c r="C23" s="123"/>
      <c r="D23" s="103">
        <v>0</v>
      </c>
      <c r="E23" s="103">
        <v>0</v>
      </c>
      <c r="F23" s="43"/>
      <c r="G23" s="81"/>
      <c r="H23" s="45"/>
      <c r="I23" s="45"/>
    </row>
    <row r="24" spans="1:13">
      <c r="A24" s="21"/>
      <c r="B24" s="119" t="s">
        <v>47</v>
      </c>
      <c r="C24" s="123"/>
      <c r="D24" s="102">
        <v>0</v>
      </c>
      <c r="E24" s="102">
        <v>0</v>
      </c>
      <c r="F24" s="58"/>
      <c r="H24" s="17"/>
      <c r="I24" s="8"/>
    </row>
    <row r="25" spans="1:13" s="9" customFormat="1">
      <c r="A25" s="56"/>
      <c r="B25" s="119" t="s">
        <v>46</v>
      </c>
      <c r="C25" s="123"/>
      <c r="D25" s="102">
        <v>0</v>
      </c>
      <c r="E25" s="102">
        <v>0</v>
      </c>
      <c r="F25" s="60"/>
      <c r="H25" s="15"/>
    </row>
    <row r="26" spans="1:13" s="9" customFormat="1">
      <c r="A26" s="56"/>
      <c r="B26" s="119" t="s">
        <v>48</v>
      </c>
      <c r="C26" s="123"/>
      <c r="D26" s="102">
        <v>0</v>
      </c>
      <c r="E26" s="102">
        <v>0</v>
      </c>
      <c r="F26" s="60"/>
      <c r="H26" s="15"/>
    </row>
    <row r="27" spans="1:13" s="60" customFormat="1">
      <c r="A27" s="14"/>
      <c r="B27" s="98" t="s">
        <v>160</v>
      </c>
      <c r="C27" s="123"/>
      <c r="D27" s="103">
        <v>0</v>
      </c>
      <c r="E27" s="103">
        <v>0</v>
      </c>
      <c r="F27" s="43"/>
      <c r="G27" s="61"/>
      <c r="H27" s="61"/>
      <c r="I27" s="47"/>
      <c r="J27" s="47"/>
    </row>
    <row r="28" spans="1:13" s="58" customFormat="1">
      <c r="A28" s="21"/>
      <c r="B28" s="98" t="s">
        <v>120</v>
      </c>
      <c r="C28" s="123"/>
      <c r="D28" s="103">
        <v>0</v>
      </c>
      <c r="E28" s="103">
        <v>0</v>
      </c>
      <c r="F28" s="43"/>
      <c r="H28" s="45"/>
    </row>
    <row r="29" spans="1:13" s="58" customFormat="1">
      <c r="A29" s="21"/>
      <c r="B29" s="120" t="s">
        <v>161</v>
      </c>
      <c r="C29" s="123"/>
      <c r="D29" s="105">
        <v>862519.20000000019</v>
      </c>
      <c r="E29" s="105">
        <v>-2443160.6799999997</v>
      </c>
      <c r="F29" s="43"/>
      <c r="H29" s="45"/>
    </row>
    <row r="30" spans="1:13" s="58" customFormat="1">
      <c r="A30" s="21"/>
      <c r="B30" s="98" t="s">
        <v>49</v>
      </c>
      <c r="C30" s="123"/>
      <c r="D30" s="103">
        <v>0</v>
      </c>
      <c r="E30" s="103">
        <v>0</v>
      </c>
      <c r="F30" s="43"/>
      <c r="H30" s="45"/>
    </row>
    <row r="31" spans="1:13" s="9" customFormat="1">
      <c r="A31" s="21"/>
      <c r="B31" s="119" t="s">
        <v>50</v>
      </c>
      <c r="C31" s="123"/>
      <c r="D31" s="102">
        <v>0</v>
      </c>
      <c r="E31" s="102">
        <v>0</v>
      </c>
      <c r="F31" s="60"/>
      <c r="H31" s="17"/>
    </row>
    <row r="32" spans="1:13" s="9" customFormat="1">
      <c r="A32" s="21"/>
      <c r="B32" s="119" t="s">
        <v>51</v>
      </c>
      <c r="C32" s="123"/>
      <c r="D32" s="102">
        <v>0</v>
      </c>
      <c r="E32" s="102">
        <v>0</v>
      </c>
      <c r="F32" s="60"/>
      <c r="H32" s="17"/>
    </row>
    <row r="33" spans="1:8" s="9" customFormat="1">
      <c r="A33" s="21"/>
      <c r="B33" s="119" t="s">
        <v>52</v>
      </c>
      <c r="C33" s="123"/>
      <c r="D33" s="102">
        <v>0</v>
      </c>
      <c r="E33" s="102">
        <v>0</v>
      </c>
      <c r="F33" s="60"/>
      <c r="H33" s="17"/>
    </row>
    <row r="34" spans="1:8" s="9" customFormat="1">
      <c r="A34" s="21"/>
      <c r="B34" s="119" t="s">
        <v>53</v>
      </c>
      <c r="C34" s="123"/>
      <c r="D34" s="102">
        <v>0</v>
      </c>
      <c r="E34" s="102">
        <v>0</v>
      </c>
      <c r="F34" s="60"/>
      <c r="H34" s="17"/>
    </row>
    <row r="35" spans="1:8" s="9" customFormat="1">
      <c r="A35" s="21"/>
      <c r="B35" s="98" t="s">
        <v>54</v>
      </c>
      <c r="C35" s="123"/>
      <c r="D35" s="103">
        <v>30500.97</v>
      </c>
      <c r="E35" s="103">
        <v>81263.460000000006</v>
      </c>
      <c r="F35" s="60"/>
      <c r="H35" s="17"/>
    </row>
    <row r="36" spans="1:8">
      <c r="A36" s="16"/>
      <c r="B36" s="119" t="s">
        <v>55</v>
      </c>
      <c r="C36" s="123"/>
      <c r="D36" s="102">
        <v>0</v>
      </c>
      <c r="E36" s="102">
        <v>0</v>
      </c>
      <c r="F36" s="58"/>
    </row>
    <row r="37" spans="1:8">
      <c r="A37" s="16"/>
      <c r="B37" s="119" t="s">
        <v>122</v>
      </c>
      <c r="C37" s="123"/>
      <c r="D37" s="102">
        <v>30500.97</v>
      </c>
      <c r="E37" s="102">
        <v>81263.460000000006</v>
      </c>
      <c r="F37" s="60"/>
    </row>
    <row r="38" spans="1:8">
      <c r="A38" s="16"/>
      <c r="B38" s="119" t="s">
        <v>56</v>
      </c>
      <c r="C38" s="123"/>
      <c r="D38" s="102">
        <v>0</v>
      </c>
      <c r="E38" s="102">
        <v>0</v>
      </c>
      <c r="F38" s="58"/>
    </row>
    <row r="39" spans="1:8" s="58" customFormat="1">
      <c r="A39" s="16"/>
      <c r="B39" s="119" t="s">
        <v>14</v>
      </c>
      <c r="C39" s="123"/>
      <c r="D39" s="102">
        <v>0</v>
      </c>
      <c r="E39" s="102">
        <v>0</v>
      </c>
    </row>
    <row r="40" spans="1:8" s="60" customFormat="1">
      <c r="A40" s="14"/>
      <c r="B40" s="119" t="s">
        <v>57</v>
      </c>
      <c r="C40" s="123"/>
      <c r="D40" s="102">
        <v>0</v>
      </c>
      <c r="E40" s="102">
        <v>0</v>
      </c>
      <c r="F40" s="43"/>
      <c r="H40" s="47"/>
    </row>
    <row r="41" spans="1:8" s="60" customFormat="1">
      <c r="A41" s="21"/>
      <c r="B41" s="98" t="s">
        <v>58</v>
      </c>
      <c r="C41" s="123"/>
      <c r="D41" s="103">
        <v>697308.14</v>
      </c>
      <c r="E41" s="103">
        <v>3530279.77</v>
      </c>
      <c r="F41" s="43"/>
      <c r="H41" s="45"/>
    </row>
    <row r="42" spans="1:8" s="58" customFormat="1">
      <c r="A42" s="57"/>
      <c r="B42" s="98" t="s">
        <v>62</v>
      </c>
      <c r="C42" s="123"/>
      <c r="D42" s="103">
        <v>27.07</v>
      </c>
      <c r="E42" s="103">
        <v>0</v>
      </c>
      <c r="F42" s="43"/>
      <c r="G42" s="45"/>
      <c r="H42" s="45"/>
    </row>
    <row r="43" spans="1:8">
      <c r="A43" s="16"/>
      <c r="B43" s="98" t="s">
        <v>19</v>
      </c>
      <c r="C43" s="123"/>
      <c r="D43" s="103">
        <v>0</v>
      </c>
      <c r="E43" s="103">
        <v>0</v>
      </c>
      <c r="F43" s="58"/>
      <c r="H43" s="17"/>
    </row>
    <row r="44" spans="1:8">
      <c r="A44" s="16"/>
      <c r="B44" s="120" t="s">
        <v>162</v>
      </c>
      <c r="C44" s="123"/>
      <c r="D44" s="105">
        <v>727836.18</v>
      </c>
      <c r="E44" s="105">
        <v>3611543.23</v>
      </c>
      <c r="F44" s="58"/>
      <c r="H44" s="17"/>
    </row>
    <row r="45" spans="1:8" ht="13.5" customHeight="1">
      <c r="A45" s="16"/>
      <c r="B45" s="98" t="s">
        <v>63</v>
      </c>
      <c r="C45" s="123"/>
      <c r="D45" s="103">
        <v>0</v>
      </c>
      <c r="E45" s="103">
        <v>0</v>
      </c>
      <c r="F45" s="58"/>
    </row>
    <row r="46" spans="1:8">
      <c r="A46" s="16"/>
      <c r="B46" s="98" t="s">
        <v>64</v>
      </c>
      <c r="C46" s="123"/>
      <c r="D46" s="103">
        <v>0</v>
      </c>
      <c r="E46" s="103">
        <v>0</v>
      </c>
      <c r="F46" s="58"/>
    </row>
    <row r="47" spans="1:8" s="9" customFormat="1">
      <c r="A47" s="21"/>
      <c r="B47" s="98" t="s">
        <v>65</v>
      </c>
      <c r="C47" s="123"/>
      <c r="D47" s="103">
        <v>566810.27999999991</v>
      </c>
      <c r="E47" s="103">
        <v>77501.36</v>
      </c>
      <c r="F47" s="60"/>
    </row>
    <row r="48" spans="1:8">
      <c r="A48" s="16"/>
      <c r="B48" s="119" t="s">
        <v>55</v>
      </c>
      <c r="C48" s="123"/>
      <c r="D48" s="102">
        <v>0</v>
      </c>
      <c r="E48" s="102">
        <v>0</v>
      </c>
      <c r="F48" s="58"/>
    </row>
    <row r="49" spans="1:9" s="60" customFormat="1">
      <c r="A49" s="21"/>
      <c r="B49" s="119" t="s">
        <v>122</v>
      </c>
      <c r="C49" s="123"/>
      <c r="D49" s="102">
        <v>566502.09</v>
      </c>
      <c r="E49" s="102">
        <v>76161</v>
      </c>
      <c r="F49" s="43"/>
      <c r="G49" s="202"/>
      <c r="H49" s="45"/>
    </row>
    <row r="50" spans="1:9">
      <c r="A50" s="16"/>
      <c r="B50" s="119" t="s">
        <v>56</v>
      </c>
      <c r="C50" s="123"/>
      <c r="D50" s="102">
        <v>0</v>
      </c>
      <c r="E50" s="102">
        <v>0</v>
      </c>
      <c r="F50" s="58"/>
    </row>
    <row r="51" spans="1:9" s="58" customFormat="1">
      <c r="A51" s="16"/>
      <c r="B51" s="119" t="s">
        <v>14</v>
      </c>
      <c r="C51" s="123"/>
      <c r="D51" s="102">
        <v>0</v>
      </c>
      <c r="E51" s="102">
        <v>0</v>
      </c>
    </row>
    <row r="52" spans="1:9" s="58" customFormat="1">
      <c r="A52" s="13"/>
      <c r="B52" s="119" t="s">
        <v>57</v>
      </c>
      <c r="C52" s="123"/>
      <c r="D52" s="102">
        <v>308.19</v>
      </c>
      <c r="E52" s="102">
        <v>1340.36</v>
      </c>
      <c r="F52" s="43"/>
      <c r="H52" s="45"/>
      <c r="I52" s="45"/>
    </row>
    <row r="53" spans="1:9" ht="13.5" customHeight="1">
      <c r="A53" s="13"/>
      <c r="B53" s="98" t="s">
        <v>66</v>
      </c>
      <c r="C53" s="123"/>
      <c r="D53" s="103">
        <v>275327.48</v>
      </c>
      <c r="E53" s="103">
        <v>617568.6399999999</v>
      </c>
      <c r="F53" s="58"/>
      <c r="G53" s="201"/>
      <c r="H53" s="201"/>
      <c r="I53" s="201"/>
    </row>
    <row r="54" spans="1:9" s="58" customFormat="1">
      <c r="A54" s="13"/>
      <c r="B54" s="98" t="s">
        <v>59</v>
      </c>
      <c r="C54" s="123"/>
      <c r="D54" s="103">
        <v>338753.83999999997</v>
      </c>
      <c r="E54" s="103">
        <v>59686.119999999995</v>
      </c>
      <c r="F54" s="206"/>
    </row>
    <row r="55" spans="1:9" s="58" customFormat="1">
      <c r="A55" s="21"/>
      <c r="B55" s="119" t="s">
        <v>67</v>
      </c>
      <c r="C55" s="123"/>
      <c r="D55" s="102">
        <v>0</v>
      </c>
      <c r="E55" s="102">
        <v>0</v>
      </c>
      <c r="F55" s="43"/>
    </row>
    <row r="56" spans="1:9" s="20" customFormat="1">
      <c r="A56" s="18"/>
      <c r="B56" s="119" t="s">
        <v>163</v>
      </c>
      <c r="C56" s="123"/>
      <c r="D56" s="102">
        <v>31533.19</v>
      </c>
      <c r="E56" s="102">
        <v>0</v>
      </c>
      <c r="F56" s="63"/>
      <c r="H56" s="19"/>
    </row>
    <row r="57" spans="1:9" s="20" customFormat="1">
      <c r="A57" s="18"/>
      <c r="B57" s="119" t="s">
        <v>61</v>
      </c>
      <c r="C57" s="123"/>
      <c r="D57" s="102">
        <v>64531.040000000001</v>
      </c>
      <c r="E57" s="102">
        <v>40634.53</v>
      </c>
      <c r="F57" s="63"/>
      <c r="H57" s="19"/>
    </row>
    <row r="58" spans="1:9" s="20" customFormat="1">
      <c r="A58" s="18"/>
      <c r="B58" s="119" t="s">
        <v>68</v>
      </c>
      <c r="C58" s="123"/>
      <c r="D58" s="102">
        <v>44165.549999999996</v>
      </c>
      <c r="E58" s="102">
        <v>0</v>
      </c>
      <c r="F58" s="63"/>
      <c r="H58" s="19"/>
    </row>
    <row r="59" spans="1:9" s="20" customFormat="1">
      <c r="A59" s="18"/>
      <c r="B59" s="119" t="s">
        <v>69</v>
      </c>
      <c r="C59" s="123"/>
      <c r="D59" s="102">
        <v>0</v>
      </c>
      <c r="E59" s="102">
        <v>0</v>
      </c>
      <c r="F59" s="63"/>
      <c r="H59" s="19"/>
    </row>
    <row r="60" spans="1:9" s="63" customFormat="1">
      <c r="A60" s="18"/>
      <c r="B60" s="119" t="s">
        <v>60</v>
      </c>
      <c r="C60" s="123"/>
      <c r="D60" s="102">
        <v>26714.82</v>
      </c>
      <c r="E60" s="102">
        <v>19051.589999999997</v>
      </c>
      <c r="H60" s="64"/>
    </row>
    <row r="61" spans="1:9" s="60" customFormat="1">
      <c r="A61" s="21"/>
      <c r="B61" s="119" t="s">
        <v>70</v>
      </c>
      <c r="C61" s="123"/>
      <c r="D61" s="102">
        <v>171809.24</v>
      </c>
      <c r="E61" s="102">
        <v>0</v>
      </c>
    </row>
    <row r="62" spans="1:9" s="9" customFormat="1">
      <c r="A62" s="21"/>
      <c r="B62" s="98" t="s">
        <v>34</v>
      </c>
      <c r="C62" s="123"/>
      <c r="D62" s="103">
        <v>0</v>
      </c>
      <c r="E62" s="103">
        <v>0</v>
      </c>
      <c r="F62" s="60"/>
      <c r="H62" s="17"/>
    </row>
    <row r="63" spans="1:9" s="9" customFormat="1">
      <c r="A63" s="21"/>
      <c r="B63" s="120" t="s">
        <v>164</v>
      </c>
      <c r="C63" s="123"/>
      <c r="D63" s="105">
        <v>1180891.5999999999</v>
      </c>
      <c r="E63" s="105">
        <v>754756.11999999988</v>
      </c>
      <c r="F63" s="60"/>
      <c r="H63" s="17"/>
    </row>
    <row r="64" spans="1:9" s="9" customFormat="1">
      <c r="A64" s="21"/>
      <c r="B64" s="120" t="s">
        <v>165</v>
      </c>
      <c r="C64" s="124"/>
      <c r="D64" s="105">
        <v>2771246.98</v>
      </c>
      <c r="E64" s="105">
        <v>1923138.67</v>
      </c>
      <c r="F64" s="60"/>
      <c r="H64" s="17"/>
    </row>
    <row r="65" spans="1:5" s="58" customFormat="1" ht="12.75" customHeight="1">
      <c r="A65" s="57"/>
      <c r="D65" s="45"/>
      <c r="E65" s="45"/>
    </row>
    <row r="66" spans="1:5" s="58" customFormat="1" ht="11.25">
      <c r="A66" s="57"/>
      <c r="D66" s="45"/>
      <c r="E66" s="45"/>
    </row>
    <row r="67" spans="1:5" s="58" customFormat="1" ht="11.25">
      <c r="A67" s="57"/>
      <c r="B67" s="115" t="s">
        <v>71</v>
      </c>
      <c r="C67" s="125"/>
      <c r="D67" s="126">
        <f>+D20-PyG!D60</f>
        <v>0</v>
      </c>
      <c r="E67" s="126">
        <f>+E20-PyG!E60</f>
        <v>0</v>
      </c>
    </row>
    <row r="68" spans="1:5" s="58" customFormat="1" ht="11.25">
      <c r="A68" s="57"/>
      <c r="D68" s="45"/>
      <c r="E68" s="45"/>
    </row>
    <row r="69" spans="1:5" s="58" customFormat="1" ht="11.25">
      <c r="A69" s="57"/>
      <c r="D69" s="45"/>
      <c r="E69" s="45"/>
    </row>
    <row r="70" spans="1:5" s="58" customFormat="1" ht="11.25">
      <c r="A70" s="57"/>
      <c r="B70" s="65"/>
      <c r="D70" s="45"/>
      <c r="E70" s="45"/>
    </row>
    <row r="71" spans="1:5" s="58" customFormat="1" ht="11.25">
      <c r="A71" s="57"/>
      <c r="B71" s="65"/>
      <c r="D71" s="45"/>
      <c r="E71" s="45"/>
    </row>
    <row r="72" spans="1:5" s="58" customFormat="1" ht="11.25">
      <c r="A72" s="57"/>
      <c r="B72" s="65"/>
      <c r="D72" s="45"/>
      <c r="E72" s="45"/>
    </row>
    <row r="73" spans="1:5" s="58" customFormat="1" ht="11.25">
      <c r="A73" s="57"/>
      <c r="B73" s="65"/>
      <c r="D73" s="45"/>
      <c r="E73" s="45"/>
    </row>
    <row r="74" spans="1:5" s="58" customFormat="1" ht="11.25">
      <c r="A74" s="57"/>
      <c r="D74" s="45"/>
      <c r="E74" s="45"/>
    </row>
    <row r="75" spans="1:5" s="58" customFormat="1" ht="11.25">
      <c r="A75" s="57"/>
      <c r="D75" s="45"/>
      <c r="E75" s="45"/>
    </row>
    <row r="76" spans="1:5" s="58" customFormat="1" ht="11.25">
      <c r="A76" s="57"/>
      <c r="D76" s="45"/>
      <c r="E76" s="45"/>
    </row>
  </sheetData>
  <customSheetViews>
    <customSheetView guid="{B690361E-7F5D-435B-BFEE-5B4005E7C692}" showPageBreaks="1" printArea="1" filter="1" showAutoFilter="1" topLeftCell="A2">
      <selection activeCell="E15" sqref="E15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1"/>
      <autoFilter ref="G6:G98" xr:uid="{00000000-0000-0000-0000-000000000000}">
        <filterColumn colId="0">
          <filters>
            <filter val="SI"/>
          </filters>
        </filterColumn>
      </autoFilter>
    </customSheetView>
    <customSheetView guid="{AE3D5C54-4DC6-4E31-8846-30AC6DAB5A2E}" showPageBreaks="1" printArea="1" filter="1" showAutoFilter="1">
      <selection activeCell="E8" sqref="E8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2"/>
      <autoFilter ref="G6:G98" xr:uid="{00000000-0000-0000-0000-000000000000}">
        <filterColumn colId="0">
          <filters>
            <filter val="SI"/>
          </filters>
        </filterColumn>
      </autoFilter>
    </customSheetView>
  </customSheetViews>
  <pageMargins left="0.7" right="0.7" top="0.75" bottom="0.75" header="0.3" footer="0.3"/>
  <pageSetup paperSize="9" scale="86" orientation="portrait" r:id="rId3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O95"/>
  <sheetViews>
    <sheetView showGridLines="0" topLeftCell="A28" zoomScaleNormal="100" workbookViewId="0">
      <selection activeCell="D8" sqref="D8:E60"/>
    </sheetView>
  </sheetViews>
  <sheetFormatPr baseColWidth="10" defaultColWidth="9.140625" defaultRowHeight="12.75"/>
  <cols>
    <col min="1" max="1" width="9.140625" style="4" customWidth="1"/>
    <col min="2" max="2" width="81.7109375" style="7" customWidth="1"/>
    <col min="3" max="3" width="7.7109375" style="7" customWidth="1"/>
    <col min="4" max="4" width="16.5703125" style="7" customWidth="1"/>
    <col min="5" max="5" width="16.5703125" style="8" customWidth="1"/>
    <col min="6" max="6" width="12.85546875" style="7" bestFit="1" customWidth="1"/>
    <col min="7" max="7" width="11.7109375" style="7" bestFit="1" customWidth="1"/>
    <col min="8" max="8" width="13.7109375" style="7" bestFit="1" customWidth="1"/>
    <col min="9" max="9" width="18" style="7" customWidth="1"/>
    <col min="10" max="10" width="9.140625" style="7"/>
    <col min="11" max="12" width="10.7109375" style="7" bestFit="1" customWidth="1"/>
    <col min="13" max="16384" width="9.140625" style="7"/>
  </cols>
  <sheetData>
    <row r="1" spans="1:12" ht="15">
      <c r="B1" s="5" t="str">
        <f>+COVER!D14</f>
        <v>Mondo TV Producciones Canarias S.L.U.</v>
      </c>
    </row>
    <row r="2" spans="1:12">
      <c r="B2" s="232" t="str">
        <f>"Cuenta de pérdidas y ganancias correspondiente al ejercicio anual terminado el 31 de diciembre de " &amp; COVER!F16</f>
        <v>Cuenta de pérdidas y ganancias correspondiente al ejercicio anual terminado el 31 de diciembre de 2019</v>
      </c>
      <c r="C2" s="232"/>
      <c r="D2" s="232"/>
      <c r="E2" s="232"/>
    </row>
    <row r="3" spans="1:12">
      <c r="B3" s="232"/>
      <c r="C3" s="232"/>
      <c r="D3" s="232"/>
      <c r="E3" s="232"/>
    </row>
    <row r="4" spans="1:12">
      <c r="B4" s="9" t="s">
        <v>0</v>
      </c>
      <c r="E4" s="7"/>
    </row>
    <row r="5" spans="1:12">
      <c r="B5" s="11"/>
      <c r="E5" s="12"/>
    </row>
    <row r="6" spans="1:12">
      <c r="E6" s="12"/>
    </row>
    <row r="7" spans="1:12">
      <c r="B7" s="166" t="s">
        <v>166</v>
      </c>
      <c r="C7" s="167" t="s">
        <v>2</v>
      </c>
      <c r="D7" s="209">
        <f>+Pasivo!D6</f>
        <v>43830</v>
      </c>
      <c r="E7" s="211">
        <v>43465</v>
      </c>
    </row>
    <row r="8" spans="1:12">
      <c r="B8" s="139" t="s">
        <v>72</v>
      </c>
      <c r="C8" s="151"/>
      <c r="D8" s="103">
        <v>1841574.73</v>
      </c>
      <c r="E8" s="103">
        <v>308018.13</v>
      </c>
    </row>
    <row r="9" spans="1:12">
      <c r="B9" s="140" t="s">
        <v>73</v>
      </c>
      <c r="C9" s="151"/>
      <c r="D9" s="102">
        <v>0</v>
      </c>
      <c r="E9" s="102">
        <v>0</v>
      </c>
      <c r="H9"/>
      <c r="I9"/>
      <c r="J9"/>
      <c r="K9"/>
      <c r="L9"/>
    </row>
    <row r="10" spans="1:12">
      <c r="A10" s="21"/>
      <c r="B10" s="140" t="s">
        <v>74</v>
      </c>
      <c r="C10" s="152"/>
      <c r="D10" s="102">
        <v>1841574.73</v>
      </c>
      <c r="E10" s="102">
        <v>308018.13</v>
      </c>
      <c r="F10" s="43"/>
      <c r="G10" s="8"/>
      <c r="H10" s="8"/>
      <c r="I10"/>
      <c r="J10"/>
      <c r="K10"/>
      <c r="L10"/>
    </row>
    <row r="11" spans="1:12" ht="14.25" customHeight="1">
      <c r="A11" s="21"/>
      <c r="B11" s="139" t="s">
        <v>75</v>
      </c>
      <c r="C11" s="153"/>
      <c r="D11" s="103">
        <v>0</v>
      </c>
      <c r="E11" s="103">
        <v>0</v>
      </c>
      <c r="F11" s="214"/>
      <c r="G11" s="8"/>
      <c r="H11" s="66"/>
      <c r="I11"/>
      <c r="J11"/>
      <c r="K11"/>
      <c r="L11"/>
    </row>
    <row r="12" spans="1:12" s="9" customFormat="1">
      <c r="A12" s="134"/>
      <c r="B12" s="139" t="s">
        <v>76</v>
      </c>
      <c r="C12" s="153"/>
      <c r="D12" s="103">
        <v>95912.69</v>
      </c>
      <c r="E12" s="103">
        <v>189573.33</v>
      </c>
      <c r="F12" s="215"/>
      <c r="G12" s="8"/>
      <c r="H12" s="66"/>
      <c r="I12" s="67"/>
      <c r="J12" s="67"/>
      <c r="K12" s="67"/>
      <c r="L12" s="67"/>
    </row>
    <row r="13" spans="1:12" s="9" customFormat="1">
      <c r="A13" s="134"/>
      <c r="B13" s="139" t="s">
        <v>77</v>
      </c>
      <c r="C13" s="154"/>
      <c r="D13" s="103">
        <v>0</v>
      </c>
      <c r="E13" s="103">
        <v>-11104.16</v>
      </c>
      <c r="F13" s="203"/>
      <c r="H13" s="67"/>
      <c r="I13" s="67"/>
      <c r="J13" s="67"/>
      <c r="K13" s="67"/>
      <c r="L13" s="67"/>
    </row>
    <row r="14" spans="1:12" s="9" customFormat="1">
      <c r="A14" s="21"/>
      <c r="B14" s="140" t="s">
        <v>78</v>
      </c>
      <c r="C14" s="152"/>
      <c r="D14" s="102">
        <v>0</v>
      </c>
      <c r="E14" s="102">
        <v>439.02</v>
      </c>
      <c r="F14" s="43"/>
      <c r="G14" s="8"/>
      <c r="H14" s="68"/>
      <c r="I14" s="68"/>
      <c r="J14" s="67"/>
      <c r="K14" s="69"/>
      <c r="L14" s="69"/>
    </row>
    <row r="15" spans="1:12" s="9" customFormat="1">
      <c r="A15" s="21"/>
      <c r="B15" s="140" t="s">
        <v>79</v>
      </c>
      <c r="C15" s="154"/>
      <c r="D15" s="102">
        <v>0</v>
      </c>
      <c r="E15" s="102">
        <v>0</v>
      </c>
    </row>
    <row r="16" spans="1:12" s="9" customFormat="1">
      <c r="A16" s="21"/>
      <c r="B16" s="140" t="s">
        <v>80</v>
      </c>
      <c r="C16" s="154"/>
      <c r="D16" s="102">
        <v>0</v>
      </c>
      <c r="E16" s="102">
        <v>-11543.18</v>
      </c>
      <c r="H16" s="67"/>
      <c r="I16" s="67"/>
      <c r="J16" s="67"/>
      <c r="K16" s="68"/>
      <c r="L16" s="68"/>
    </row>
    <row r="17" spans="1:15" s="9" customFormat="1" ht="13.5" customHeight="1">
      <c r="A17" s="21"/>
      <c r="B17" s="140" t="s">
        <v>81</v>
      </c>
      <c r="C17" s="152"/>
      <c r="D17" s="102">
        <v>0</v>
      </c>
      <c r="E17" s="102">
        <v>0</v>
      </c>
      <c r="F17" s="43"/>
      <c r="G17" s="8"/>
      <c r="H17" s="68"/>
      <c r="I17" s="68"/>
      <c r="J17" s="67"/>
      <c r="K17" s="69"/>
      <c r="L17" s="69"/>
    </row>
    <row r="18" spans="1:15" s="9" customFormat="1">
      <c r="A18" s="21"/>
      <c r="B18" s="139" t="s">
        <v>82</v>
      </c>
      <c r="C18" s="153"/>
      <c r="D18" s="104">
        <v>603.83000000000004</v>
      </c>
      <c r="E18" s="104">
        <v>540.97</v>
      </c>
      <c r="F18" s="43"/>
      <c r="G18" s="8"/>
      <c r="H18" s="66"/>
      <c r="I18" s="67"/>
      <c r="J18" s="67"/>
      <c r="K18" s="70"/>
      <c r="L18" s="70"/>
      <c r="N18" s="53"/>
      <c r="O18" s="53"/>
    </row>
    <row r="19" spans="1:15" s="9" customFormat="1">
      <c r="A19" s="21"/>
      <c r="B19" s="140" t="s">
        <v>83</v>
      </c>
      <c r="C19" s="153"/>
      <c r="D19" s="102">
        <v>603.83000000000004</v>
      </c>
      <c r="E19" s="102">
        <v>540.97</v>
      </c>
      <c r="F19" s="43"/>
      <c r="G19" s="8"/>
      <c r="H19" s="66"/>
      <c r="I19" s="67"/>
      <c r="J19" s="67"/>
      <c r="K19" s="70"/>
      <c r="L19" s="70"/>
      <c r="N19" s="53"/>
      <c r="O19" s="53"/>
    </row>
    <row r="20" spans="1:15" s="9" customFormat="1">
      <c r="A20" s="21"/>
      <c r="B20" s="140" t="s">
        <v>84</v>
      </c>
      <c r="C20" s="153"/>
      <c r="D20" s="102">
        <v>0</v>
      </c>
      <c r="E20" s="102">
        <v>0</v>
      </c>
      <c r="F20" s="43"/>
      <c r="G20" s="8"/>
      <c r="H20" s="67"/>
      <c r="I20" s="67"/>
      <c r="J20" s="67"/>
      <c r="K20" s="70"/>
      <c r="L20" s="70"/>
      <c r="N20" s="53"/>
      <c r="O20" s="53"/>
    </row>
    <row r="21" spans="1:15" s="9" customFormat="1">
      <c r="A21" s="21"/>
      <c r="B21" s="139" t="s">
        <v>85</v>
      </c>
      <c r="C21" s="154"/>
      <c r="D21" s="104">
        <v>-444084.38</v>
      </c>
      <c r="E21" s="104">
        <v>-380482.1</v>
      </c>
      <c r="F21" s="214"/>
      <c r="H21" s="55"/>
      <c r="I21" s="67"/>
      <c r="J21" s="67"/>
      <c r="K21" s="71"/>
      <c r="L21" s="71"/>
      <c r="N21" s="53"/>
      <c r="O21" s="53"/>
    </row>
    <row r="22" spans="1:15" s="9" customFormat="1">
      <c r="A22" s="21"/>
      <c r="B22" s="140" t="s">
        <v>86</v>
      </c>
      <c r="C22" s="154"/>
      <c r="D22" s="102">
        <v>-345956.49</v>
      </c>
      <c r="E22" s="102">
        <v>-296617.62</v>
      </c>
      <c r="H22" s="67"/>
      <c r="I22" s="67"/>
      <c r="J22" s="67"/>
      <c r="K22" s="67"/>
      <c r="L22" s="67"/>
    </row>
    <row r="23" spans="1:15">
      <c r="A23" s="21"/>
      <c r="B23" s="140" t="s">
        <v>87</v>
      </c>
      <c r="C23" s="154"/>
      <c r="D23" s="102">
        <v>-98127.89</v>
      </c>
      <c r="E23" s="102">
        <v>-83864.479999999996</v>
      </c>
      <c r="I23" s="9"/>
    </row>
    <row r="24" spans="1:15">
      <c r="A24" s="21"/>
      <c r="B24" s="140" t="s">
        <v>88</v>
      </c>
      <c r="C24" s="155"/>
      <c r="D24" s="102">
        <v>0</v>
      </c>
      <c r="E24" s="102">
        <v>0</v>
      </c>
    </row>
    <row r="25" spans="1:15">
      <c r="A25" s="21"/>
      <c r="B25" s="139" t="s">
        <v>89</v>
      </c>
      <c r="C25" s="154"/>
      <c r="D25" s="104">
        <v>-407570.41000000003</v>
      </c>
      <c r="E25" s="104">
        <v>-123808.84999999999</v>
      </c>
      <c r="F25" s="201"/>
    </row>
    <row r="26" spans="1:15">
      <c r="A26" s="21"/>
      <c r="B26" s="140" t="s">
        <v>90</v>
      </c>
      <c r="C26" s="154"/>
      <c r="D26" s="102">
        <v>-405734.23000000004</v>
      </c>
      <c r="E26" s="102">
        <v>-121434.95</v>
      </c>
    </row>
    <row r="27" spans="1:15">
      <c r="A27" s="21"/>
      <c r="B27" s="140" t="s">
        <v>91</v>
      </c>
      <c r="C27" s="152"/>
      <c r="D27" s="102">
        <v>-1836.18</v>
      </c>
      <c r="E27" s="102">
        <v>-2373.9</v>
      </c>
      <c r="F27" s="43"/>
      <c r="G27" s="8"/>
      <c r="H27"/>
      <c r="I27"/>
      <c r="J27"/>
      <c r="K27"/>
      <c r="L27"/>
    </row>
    <row r="28" spans="1:15">
      <c r="A28" s="21"/>
      <c r="B28" s="140" t="s">
        <v>167</v>
      </c>
      <c r="C28" s="156"/>
      <c r="D28" s="102">
        <v>0</v>
      </c>
      <c r="E28" s="102">
        <v>0</v>
      </c>
      <c r="F28" s="43"/>
      <c r="G28" s="8"/>
      <c r="H28" s="8"/>
    </row>
    <row r="29" spans="1:15">
      <c r="A29" s="21"/>
      <c r="B29" s="140" t="s">
        <v>92</v>
      </c>
      <c r="C29" s="153"/>
      <c r="D29" s="102">
        <v>0</v>
      </c>
      <c r="E29" s="102">
        <v>0</v>
      </c>
      <c r="F29" s="43"/>
      <c r="G29" s="8"/>
      <c r="H29" s="8"/>
    </row>
    <row r="30" spans="1:15">
      <c r="A30" s="21"/>
      <c r="B30" s="139" t="s">
        <v>93</v>
      </c>
      <c r="C30" s="154"/>
      <c r="D30" s="103">
        <v>-633983.44999999995</v>
      </c>
      <c r="E30" s="103">
        <v>-393641.18</v>
      </c>
    </row>
    <row r="31" spans="1:15" ht="13.5" customHeight="1">
      <c r="A31" s="21"/>
      <c r="B31" s="139" t="s">
        <v>94</v>
      </c>
      <c r="C31" s="154"/>
      <c r="D31" s="103">
        <v>0</v>
      </c>
      <c r="E31" s="103">
        <v>0</v>
      </c>
    </row>
    <row r="32" spans="1:15" s="9" customFormat="1">
      <c r="A32" s="21"/>
      <c r="B32" s="139" t="s">
        <v>95</v>
      </c>
      <c r="C32" s="153"/>
      <c r="D32" s="103">
        <v>0</v>
      </c>
      <c r="E32" s="103">
        <v>0</v>
      </c>
      <c r="F32" s="43"/>
      <c r="G32" s="8"/>
      <c r="H32" s="8"/>
    </row>
    <row r="33" spans="1:8" s="9" customFormat="1">
      <c r="A33" s="21"/>
      <c r="B33" s="139" t="s">
        <v>196</v>
      </c>
      <c r="C33" s="152"/>
      <c r="D33" s="103">
        <v>343.71</v>
      </c>
      <c r="E33" s="103">
        <v>-2220080.59</v>
      </c>
      <c r="F33" s="43"/>
      <c r="G33" s="8"/>
    </row>
    <row r="34" spans="1:8" s="9" customFormat="1">
      <c r="A34" s="21"/>
      <c r="B34" s="140" t="s">
        <v>168</v>
      </c>
      <c r="C34" s="157"/>
      <c r="D34" s="102">
        <v>676.67</v>
      </c>
      <c r="E34" s="102">
        <v>2872.99</v>
      </c>
      <c r="G34" s="8"/>
      <c r="H34" s="8"/>
    </row>
    <row r="35" spans="1:8" s="9" customFormat="1">
      <c r="A35" s="21"/>
      <c r="B35" s="140" t="s">
        <v>169</v>
      </c>
      <c r="C35" s="157"/>
      <c r="D35" s="102">
        <v>-332.96</v>
      </c>
      <c r="E35" s="102">
        <v>-2222953.58</v>
      </c>
      <c r="G35" s="8"/>
      <c r="H35" s="8"/>
    </row>
    <row r="36" spans="1:8" s="9" customFormat="1">
      <c r="A36" s="21"/>
      <c r="B36" s="139" t="s">
        <v>96</v>
      </c>
      <c r="C36" s="153"/>
      <c r="D36" s="103">
        <v>1330.82</v>
      </c>
      <c r="E36" s="103">
        <v>504.51000000000005</v>
      </c>
      <c r="F36" s="43"/>
      <c r="G36" s="8"/>
      <c r="H36" s="8"/>
    </row>
    <row r="37" spans="1:8" s="9" customFormat="1">
      <c r="A37" s="21"/>
      <c r="B37" s="141" t="s">
        <v>97</v>
      </c>
      <c r="C37" s="154"/>
      <c r="D37" s="106">
        <v>454127.54000000004</v>
      </c>
      <c r="E37" s="106">
        <v>-2630479.94</v>
      </c>
      <c r="F37" s="43"/>
    </row>
    <row r="38" spans="1:8">
      <c r="A38" s="21"/>
      <c r="B38" s="139" t="s">
        <v>98</v>
      </c>
      <c r="C38" s="154"/>
      <c r="D38" s="145">
        <v>7.17</v>
      </c>
      <c r="E38" s="145">
        <v>0</v>
      </c>
    </row>
    <row r="39" spans="1:8" s="9" customFormat="1">
      <c r="A39" s="21"/>
      <c r="B39" s="140" t="s">
        <v>170</v>
      </c>
      <c r="C39" s="158"/>
      <c r="D39" s="102"/>
      <c r="E39" s="102"/>
      <c r="F39" s="43"/>
      <c r="G39" s="8"/>
      <c r="H39" s="8"/>
    </row>
    <row r="40" spans="1:8" s="9" customFormat="1">
      <c r="A40" s="21"/>
      <c r="B40" s="140" t="s">
        <v>171</v>
      </c>
      <c r="C40" s="159"/>
      <c r="D40" s="102">
        <v>0</v>
      </c>
      <c r="E40" s="102">
        <v>0</v>
      </c>
    </row>
    <row r="41" spans="1:8" s="9" customFormat="1">
      <c r="A41" s="21"/>
      <c r="B41" s="140" t="s">
        <v>172</v>
      </c>
      <c r="C41" s="160"/>
      <c r="D41" s="102">
        <v>0</v>
      </c>
      <c r="E41" s="102">
        <v>0</v>
      </c>
      <c r="H41" s="8"/>
    </row>
    <row r="42" spans="1:8">
      <c r="A42" s="21"/>
      <c r="B42" s="140" t="s">
        <v>99</v>
      </c>
      <c r="C42" s="160"/>
      <c r="D42" s="102"/>
      <c r="E42" s="102"/>
      <c r="F42" s="43"/>
      <c r="H42" s="8"/>
    </row>
    <row r="43" spans="1:8">
      <c r="A43" s="21"/>
      <c r="B43" s="140" t="s">
        <v>171</v>
      </c>
      <c r="C43" s="161"/>
      <c r="D43" s="102">
        <v>0</v>
      </c>
      <c r="E43" s="102">
        <v>0</v>
      </c>
      <c r="F43" s="43"/>
      <c r="G43" s="8"/>
      <c r="H43" s="8"/>
    </row>
    <row r="44" spans="1:8">
      <c r="A44" s="21"/>
      <c r="B44" s="140" t="s">
        <v>172</v>
      </c>
      <c r="C44" s="151"/>
      <c r="D44" s="102">
        <v>7.17</v>
      </c>
      <c r="E44" s="102">
        <v>0</v>
      </c>
    </row>
    <row r="45" spans="1:8" s="9" customFormat="1">
      <c r="A45" s="14"/>
      <c r="B45" s="139" t="s">
        <v>100</v>
      </c>
      <c r="C45" s="153"/>
      <c r="D45" s="145">
        <v>-59765.17</v>
      </c>
      <c r="E45" s="145">
        <v>-77253.38</v>
      </c>
      <c r="F45" s="43"/>
      <c r="H45" s="73"/>
    </row>
    <row r="46" spans="1:8" s="9" customFormat="1">
      <c r="A46" s="14"/>
      <c r="B46" s="140" t="s">
        <v>173</v>
      </c>
      <c r="C46" s="154"/>
      <c r="D46" s="102">
        <v>-51043.5</v>
      </c>
      <c r="E46" s="102">
        <v>-73968.41</v>
      </c>
      <c r="F46" s="203"/>
    </row>
    <row r="47" spans="1:8" s="9" customFormat="1">
      <c r="A47" s="21"/>
      <c r="B47" s="140" t="s">
        <v>174</v>
      </c>
      <c r="C47" s="152"/>
      <c r="D47" s="102">
        <v>-8721.67</v>
      </c>
      <c r="E47" s="102">
        <v>-3284.9700000000003</v>
      </c>
      <c r="F47" s="214"/>
      <c r="H47" s="8"/>
    </row>
    <row r="48" spans="1:8">
      <c r="A48" s="16"/>
      <c r="B48" s="140" t="s">
        <v>175</v>
      </c>
      <c r="C48" s="162"/>
      <c r="D48" s="102">
        <v>0</v>
      </c>
      <c r="E48" s="102">
        <v>0</v>
      </c>
      <c r="H48" s="8"/>
    </row>
    <row r="49" spans="1:9">
      <c r="A49" s="21"/>
      <c r="B49" s="139" t="s">
        <v>176</v>
      </c>
      <c r="C49" s="155"/>
      <c r="D49" s="145">
        <v>0</v>
      </c>
      <c r="E49" s="145">
        <v>0</v>
      </c>
      <c r="H49" s="8"/>
    </row>
    <row r="50" spans="1:9">
      <c r="A50" s="21"/>
      <c r="B50" s="140" t="s">
        <v>177</v>
      </c>
      <c r="C50" s="162"/>
      <c r="D50" s="102">
        <v>0</v>
      </c>
      <c r="E50" s="102">
        <v>0</v>
      </c>
      <c r="H50" s="54"/>
      <c r="I50" s="8"/>
    </row>
    <row r="51" spans="1:9" s="9" customFormat="1" ht="14.25" customHeight="1">
      <c r="A51" s="14"/>
      <c r="B51" s="140" t="s">
        <v>101</v>
      </c>
      <c r="C51" s="153"/>
      <c r="D51" s="102">
        <v>0</v>
      </c>
      <c r="E51" s="102">
        <v>0</v>
      </c>
      <c r="F51" s="43"/>
      <c r="H51" s="8"/>
    </row>
    <row r="52" spans="1:9" s="9" customFormat="1">
      <c r="A52" s="21"/>
      <c r="B52" s="139" t="s">
        <v>102</v>
      </c>
      <c r="C52" s="163"/>
      <c r="D52" s="103">
        <v>-753.79</v>
      </c>
      <c r="E52" s="103">
        <v>-2065.54</v>
      </c>
      <c r="F52" s="43"/>
      <c r="H52" s="8"/>
    </row>
    <row r="53" spans="1:9" ht="13.5" customHeight="1">
      <c r="A53" s="21"/>
      <c r="B53" s="139" t="s">
        <v>103</v>
      </c>
      <c r="C53" s="163"/>
      <c r="D53" s="145">
        <v>0</v>
      </c>
      <c r="E53" s="145">
        <v>0</v>
      </c>
      <c r="H53" s="8"/>
    </row>
    <row r="54" spans="1:9">
      <c r="A54" s="21"/>
      <c r="B54" s="140" t="s">
        <v>104</v>
      </c>
      <c r="C54" s="164"/>
      <c r="D54" s="102">
        <v>0</v>
      </c>
      <c r="E54" s="102">
        <v>0</v>
      </c>
    </row>
    <row r="55" spans="1:9">
      <c r="A55" s="21"/>
      <c r="B55" s="140" t="s">
        <v>105</v>
      </c>
      <c r="C55" s="164"/>
      <c r="D55" s="102">
        <v>0</v>
      </c>
      <c r="E55" s="102">
        <v>0</v>
      </c>
    </row>
    <row r="56" spans="1:9">
      <c r="A56" s="16"/>
      <c r="B56" s="141" t="s">
        <v>106</v>
      </c>
      <c r="C56" s="153"/>
      <c r="D56" s="106">
        <v>-60511.79</v>
      </c>
      <c r="E56" s="106">
        <v>-79318.92</v>
      </c>
      <c r="F56" s="43"/>
    </row>
    <row r="57" spans="1:9" s="9" customFormat="1">
      <c r="A57" s="21"/>
      <c r="B57" s="142" t="s">
        <v>107</v>
      </c>
      <c r="C57" s="156"/>
      <c r="D57" s="146">
        <v>393615.75000000006</v>
      </c>
      <c r="E57" s="146">
        <v>-2709798.86</v>
      </c>
      <c r="F57" s="43"/>
      <c r="H57" s="8"/>
    </row>
    <row r="58" spans="1:9">
      <c r="A58" s="21"/>
      <c r="B58" s="139" t="s">
        <v>108</v>
      </c>
      <c r="C58" s="156"/>
      <c r="D58" s="103">
        <v>15070.13</v>
      </c>
      <c r="E58" s="103">
        <v>0</v>
      </c>
      <c r="F58" s="43"/>
      <c r="H58" s="8"/>
    </row>
    <row r="59" spans="1:9" ht="13.5" customHeight="1">
      <c r="A59" s="21"/>
      <c r="B59" s="141" t="s">
        <v>132</v>
      </c>
      <c r="C59" s="155"/>
      <c r="D59" s="106">
        <v>408685.88000000006</v>
      </c>
      <c r="E59" s="106">
        <v>-2709798.86</v>
      </c>
    </row>
    <row r="60" spans="1:9">
      <c r="A60" s="21"/>
      <c r="B60" s="141" t="s">
        <v>109</v>
      </c>
      <c r="C60" s="155"/>
      <c r="D60" s="106">
        <v>408685.88000000006</v>
      </c>
      <c r="E60" s="106">
        <v>-2709798.86</v>
      </c>
    </row>
    <row r="61" spans="1:9" s="9" customFormat="1">
      <c r="A61" s="21"/>
      <c r="B61" s="143" t="s">
        <v>178</v>
      </c>
      <c r="C61" s="155"/>
      <c r="D61" s="147"/>
      <c r="E61" s="148"/>
      <c r="H61" s="8"/>
    </row>
    <row r="62" spans="1:9" s="9" customFormat="1">
      <c r="A62" s="21"/>
      <c r="B62" s="144" t="s">
        <v>110</v>
      </c>
      <c r="C62" s="165"/>
      <c r="D62" s="149"/>
      <c r="E62" s="150"/>
    </row>
    <row r="63" spans="1:9" s="9" customFormat="1">
      <c r="A63" s="21"/>
      <c r="B63" s="136"/>
      <c r="C63" s="137"/>
      <c r="E63" s="17"/>
    </row>
    <row r="64" spans="1:9" s="9" customFormat="1">
      <c r="A64" s="21"/>
      <c r="B64" s="48"/>
      <c r="C64" s="52"/>
      <c r="E64" s="15"/>
    </row>
    <row r="65" spans="1:8">
      <c r="A65" s="21"/>
      <c r="B65" s="3"/>
      <c r="C65" s="130"/>
      <c r="D65" s="128"/>
      <c r="E65" s="128"/>
      <c r="F65" s="43"/>
    </row>
    <row r="66" spans="1:8">
      <c r="A66" s="21"/>
      <c r="B66" s="87"/>
      <c r="C66" s="88"/>
      <c r="D66" s="17"/>
      <c r="E66" s="17"/>
    </row>
    <row r="67" spans="1:8">
      <c r="A67" s="21"/>
      <c r="B67" s="87"/>
      <c r="C67" s="88"/>
      <c r="D67" s="17"/>
      <c r="E67" s="17"/>
      <c r="H67" s="8"/>
    </row>
    <row r="68" spans="1:8">
      <c r="A68" s="21"/>
      <c r="B68" s="48"/>
      <c r="C68" s="51"/>
      <c r="D68" s="11"/>
      <c r="E68" s="15"/>
    </row>
    <row r="69" spans="1:8">
      <c r="A69" s="21"/>
      <c r="B69" s="131"/>
      <c r="C69" s="130"/>
      <c r="D69" s="128"/>
      <c r="E69" s="128"/>
      <c r="F69" s="43"/>
      <c r="H69" s="8"/>
    </row>
    <row r="70" spans="1:8">
      <c r="A70" s="21"/>
      <c r="B70" s="129"/>
      <c r="C70" s="130"/>
      <c r="D70" s="94"/>
      <c r="E70" s="94"/>
      <c r="F70" s="43"/>
    </row>
    <row r="71" spans="1:8">
      <c r="A71" s="21"/>
      <c r="B71" s="129"/>
      <c r="C71" s="130"/>
      <c r="D71" s="94"/>
      <c r="E71" s="94"/>
      <c r="F71" s="43"/>
    </row>
    <row r="72" spans="1:8">
      <c r="A72" s="21"/>
      <c r="B72" s="50"/>
      <c r="C72" s="51"/>
      <c r="D72" s="79"/>
      <c r="E72" s="17"/>
    </row>
    <row r="73" spans="1:8">
      <c r="A73" s="16"/>
      <c r="B73" s="3"/>
      <c r="C73" s="130"/>
      <c r="D73" s="96"/>
      <c r="E73" s="96"/>
      <c r="F73" s="43"/>
      <c r="H73" s="54"/>
    </row>
    <row r="74" spans="1:8">
      <c r="A74" s="16"/>
      <c r="B74" s="48"/>
      <c r="C74" s="51"/>
      <c r="D74" s="80"/>
      <c r="E74" s="80"/>
    </row>
    <row r="75" spans="1:8" s="9" customFormat="1">
      <c r="A75" s="4"/>
      <c r="B75" s="131"/>
      <c r="C75" s="130"/>
      <c r="D75" s="128"/>
      <c r="E75" s="128"/>
      <c r="F75" s="43"/>
      <c r="G75" s="7"/>
      <c r="H75" s="8"/>
    </row>
    <row r="76" spans="1:8" s="9" customFormat="1">
      <c r="A76" s="4"/>
      <c r="B76" s="49"/>
      <c r="C76" s="51"/>
      <c r="D76" s="135"/>
      <c r="E76" s="17"/>
    </row>
    <row r="77" spans="1:8" s="9" customFormat="1">
      <c r="A77" s="14"/>
      <c r="B77" s="3"/>
      <c r="C77" s="130"/>
      <c r="D77" s="96"/>
      <c r="E77" s="96"/>
      <c r="F77" s="43"/>
      <c r="G77" s="7"/>
    </row>
    <row r="78" spans="1:8" s="9" customFormat="1">
      <c r="A78" s="14"/>
      <c r="B78" s="48"/>
      <c r="C78" s="51"/>
      <c r="D78" s="80"/>
      <c r="E78" s="80"/>
    </row>
    <row r="79" spans="1:8" s="9" customFormat="1">
      <c r="A79" s="21"/>
      <c r="B79" s="3"/>
      <c r="C79" s="127"/>
      <c r="D79" s="128"/>
      <c r="E79" s="128"/>
      <c r="F79" s="43"/>
      <c r="G79" s="7"/>
      <c r="H79" s="72"/>
    </row>
    <row r="80" spans="1:8" s="9" customFormat="1">
      <c r="A80" s="21"/>
      <c r="B80" s="48"/>
      <c r="C80" s="51"/>
      <c r="D80" s="82"/>
      <c r="E80" s="15"/>
    </row>
    <row r="81" spans="1:7" s="9" customFormat="1">
      <c r="A81" s="21"/>
      <c r="B81" s="131"/>
      <c r="C81" s="130"/>
      <c r="D81" s="96"/>
      <c r="E81" s="96"/>
      <c r="G81" s="7"/>
    </row>
    <row r="82" spans="1:7" s="9" customFormat="1" ht="12" customHeight="1">
      <c r="A82" s="21"/>
      <c r="B82" s="83"/>
      <c r="C82" s="85"/>
      <c r="D82" s="15"/>
      <c r="E82" s="138"/>
    </row>
    <row r="83" spans="1:7" s="9" customFormat="1">
      <c r="A83" s="21"/>
      <c r="B83" s="131"/>
      <c r="C83" s="130"/>
      <c r="D83" s="96"/>
      <c r="E83" s="96"/>
    </row>
    <row r="84" spans="1:7" s="9" customFormat="1" ht="3" customHeight="1">
      <c r="A84" s="21"/>
      <c r="B84" s="83"/>
      <c r="C84" s="84"/>
      <c r="D84" s="84"/>
      <c r="E84" s="84"/>
    </row>
    <row r="85" spans="1:7" s="9" customFormat="1">
      <c r="A85" s="21"/>
      <c r="B85" s="131"/>
      <c r="C85" s="132"/>
      <c r="D85" s="96"/>
      <c r="E85" s="133"/>
      <c r="G85" s="7"/>
    </row>
    <row r="86" spans="1:7" s="9" customFormat="1" ht="3.6" customHeight="1">
      <c r="A86" s="21"/>
      <c r="B86" s="83"/>
      <c r="C86" s="85"/>
      <c r="D86" s="82"/>
      <c r="E86" s="15"/>
    </row>
    <row r="87" spans="1:7" s="9" customFormat="1">
      <c r="A87" s="14"/>
      <c r="B87" s="3"/>
      <c r="C87" s="130"/>
      <c r="D87" s="96"/>
      <c r="E87" s="96"/>
      <c r="F87" s="43"/>
      <c r="G87" s="7"/>
    </row>
    <row r="88" spans="1:7">
      <c r="A88" s="16"/>
      <c r="B88" s="3"/>
      <c r="C88" s="130"/>
      <c r="D88" s="128"/>
      <c r="E88" s="128"/>
      <c r="F88" s="43"/>
    </row>
    <row r="89" spans="1:7">
      <c r="A89" s="16"/>
      <c r="B89" s="3"/>
      <c r="C89" s="130"/>
      <c r="D89" s="128"/>
      <c r="E89" s="128"/>
      <c r="F89" s="43"/>
    </row>
    <row r="90" spans="1:7" ht="13.5" customHeight="1">
      <c r="B90" s="58"/>
      <c r="C90" s="58"/>
      <c r="D90" s="58"/>
      <c r="E90" s="45"/>
    </row>
    <row r="91" spans="1:7">
      <c r="B91" s="2"/>
      <c r="C91" s="2"/>
      <c r="D91" s="2"/>
      <c r="E91" s="94"/>
    </row>
    <row r="92" spans="1:7">
      <c r="B92" s="2"/>
      <c r="C92" s="2"/>
      <c r="D92" s="2"/>
      <c r="E92" s="94"/>
    </row>
    <row r="93" spans="1:7">
      <c r="F93" s="1"/>
    </row>
    <row r="95" spans="1:7">
      <c r="B95" s="1"/>
      <c r="C95" s="27"/>
      <c r="D95" s="28"/>
      <c r="E95" s="28"/>
    </row>
  </sheetData>
  <customSheetViews>
    <customSheetView guid="{B690361E-7F5D-435B-BFEE-5B4005E7C692}" showPageBreaks="1" printArea="1" filter="1" showAutoFilter="1">
      <selection activeCell="B1" sqref="B1:E83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1"/>
      <autoFilter ref="G7:G83" xr:uid="{00000000-0000-0000-0000-000000000000}">
        <filterColumn colId="0">
          <filters>
            <filter val="SI"/>
          </filters>
        </filterColumn>
      </autoFilter>
    </customSheetView>
    <customSheetView guid="{AE3D5C54-4DC6-4E31-8846-30AC6DAB5A2E}" showPageBreaks="1" printArea="1" filter="1" showAutoFilter="1">
      <selection activeCell="B18" sqref="B18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2"/>
      <autoFilter ref="G7:G83" xr:uid="{00000000-0000-0000-0000-000000000000}">
        <filterColumn colId="0">
          <filters>
            <filter val="SI"/>
          </filters>
        </filterColumn>
      </autoFilter>
    </customSheetView>
  </customSheetViews>
  <mergeCells count="1">
    <mergeCell ref="B2:E3"/>
  </mergeCells>
  <pageMargins left="0.7" right="0.7" top="0.75" bottom="0.75" header="0.3" footer="0.3"/>
  <pageSetup paperSize="9" scale="86" orientation="portrait" r:id="rId3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00B050"/>
  </sheetPr>
  <dimension ref="A1:I37"/>
  <sheetViews>
    <sheetView showGridLines="0" topLeftCell="A22" zoomScaleNormal="100" workbookViewId="0">
      <selection activeCell="G4" sqref="G1:G1048576"/>
    </sheetView>
  </sheetViews>
  <sheetFormatPr baseColWidth="10" defaultColWidth="9.140625" defaultRowHeight="12.75" outlineLevelCol="1"/>
  <cols>
    <col min="1" max="1" width="9.140625" style="4" customWidth="1" outlineLevel="1"/>
    <col min="2" max="2" width="77.5703125" style="7" customWidth="1"/>
    <col min="3" max="3" width="6" style="1" bestFit="1" customWidth="1"/>
    <col min="4" max="4" width="15.5703125" style="7" customWidth="1"/>
    <col min="5" max="5" width="16.85546875" style="8" bestFit="1" customWidth="1"/>
    <col min="6" max="8" width="9.140625" style="7"/>
    <col min="9" max="9" width="9.7109375" style="7" bestFit="1" customWidth="1"/>
    <col min="10" max="16384" width="9.140625" style="7"/>
  </cols>
  <sheetData>
    <row r="1" spans="1:9" ht="15">
      <c r="B1" s="5" t="str">
        <f>+COVER!D14</f>
        <v>Mondo TV Producciones Canarias S.L.U.</v>
      </c>
    </row>
    <row r="2" spans="1:9">
      <c r="B2" s="232" t="s">
        <v>202</v>
      </c>
      <c r="C2" s="232"/>
      <c r="D2" s="232"/>
      <c r="E2" s="232"/>
    </row>
    <row r="3" spans="1:9">
      <c r="B3" s="232"/>
      <c r="C3" s="232"/>
      <c r="D3" s="232"/>
      <c r="E3" s="232"/>
    </row>
    <row r="4" spans="1:9">
      <c r="B4" s="9" t="s">
        <v>0</v>
      </c>
      <c r="E4" s="7"/>
    </row>
    <row r="5" spans="1:9">
      <c r="B5" s="9"/>
      <c r="E5" s="7"/>
    </row>
    <row r="6" spans="1:9">
      <c r="B6" s="232" t="s">
        <v>203</v>
      </c>
      <c r="C6" s="232"/>
      <c r="D6" s="232"/>
      <c r="E6" s="232"/>
    </row>
    <row r="7" spans="1:9">
      <c r="B7" s="232"/>
      <c r="C7" s="232"/>
      <c r="D7" s="232"/>
      <c r="E7" s="232"/>
    </row>
    <row r="8" spans="1:9">
      <c r="B8" s="11"/>
      <c r="E8" s="12"/>
    </row>
    <row r="9" spans="1:9" ht="13.5" thickBot="1">
      <c r="E9" s="12"/>
    </row>
    <row r="10" spans="1:9" ht="13.5" thickBot="1">
      <c r="B10" s="168"/>
      <c r="C10" s="168" t="s">
        <v>2</v>
      </c>
      <c r="D10" s="212">
        <f>Activo!D6</f>
        <v>43830</v>
      </c>
      <c r="E10" s="212">
        <f>+Activo!E6</f>
        <v>43465</v>
      </c>
    </row>
    <row r="11" spans="1:9" ht="13.5" customHeight="1" thickBot="1">
      <c r="B11" s="90"/>
      <c r="C11" s="91"/>
      <c r="D11" s="92"/>
      <c r="E11" s="92"/>
    </row>
    <row r="12" spans="1:9" s="30" customFormat="1" ht="13.5" customHeight="1" thickBot="1">
      <c r="A12" s="29"/>
      <c r="B12" s="169" t="s">
        <v>121</v>
      </c>
      <c r="C12" s="169"/>
      <c r="D12" s="190">
        <f>+PyG!D60</f>
        <v>408685.88000000006</v>
      </c>
      <c r="E12" s="190">
        <f>+PyG!E60</f>
        <v>-2709798.86</v>
      </c>
    </row>
    <row r="13" spans="1:9" ht="14.25" customHeight="1">
      <c r="A13" s="31"/>
      <c r="B13" s="86"/>
      <c r="C13" s="93"/>
      <c r="D13" s="191"/>
      <c r="E13" s="191"/>
    </row>
    <row r="14" spans="1:9" s="9" customFormat="1" ht="14.25" customHeight="1">
      <c r="A14" s="32"/>
      <c r="B14" s="84" t="s">
        <v>114</v>
      </c>
      <c r="C14" s="93"/>
      <c r="D14" s="191"/>
      <c r="E14" s="191"/>
    </row>
    <row r="15" spans="1:9" s="9" customFormat="1">
      <c r="A15" s="31"/>
      <c r="B15" s="89" t="s">
        <v>179</v>
      </c>
      <c r="C15" s="93"/>
      <c r="D15" s="192">
        <f>+Pasivo!D24/0.75</f>
        <v>0</v>
      </c>
      <c r="E15" s="193"/>
    </row>
    <row r="16" spans="1:9" s="9" customFormat="1">
      <c r="A16" s="31"/>
      <c r="B16" s="89" t="s">
        <v>115</v>
      </c>
      <c r="C16" s="93"/>
      <c r="D16" s="192"/>
      <c r="E16" s="192"/>
      <c r="I16" s="15"/>
    </row>
    <row r="17" spans="1:9" s="9" customFormat="1">
      <c r="A17" s="31"/>
      <c r="B17" s="89" t="s">
        <v>160</v>
      </c>
      <c r="C17" s="93"/>
      <c r="D17" s="192"/>
      <c r="E17" s="192"/>
      <c r="I17" s="15"/>
    </row>
    <row r="18" spans="1:9" s="9" customFormat="1">
      <c r="A18" s="31"/>
      <c r="B18" s="89" t="s">
        <v>180</v>
      </c>
      <c r="C18" s="93"/>
      <c r="D18" s="192"/>
      <c r="E18" s="192"/>
      <c r="I18" s="15"/>
    </row>
    <row r="19" spans="1:9" s="9" customFormat="1">
      <c r="A19" s="31"/>
      <c r="B19" s="89" t="s">
        <v>181</v>
      </c>
      <c r="C19" s="93"/>
      <c r="D19" s="192">
        <f>-D15*0.25</f>
        <v>0</v>
      </c>
      <c r="E19" s="192"/>
      <c r="I19" s="15"/>
    </row>
    <row r="20" spans="1:9" s="9" customFormat="1" ht="13.5" thickBot="1">
      <c r="A20" s="31"/>
      <c r="B20" s="89"/>
      <c r="C20" s="93"/>
      <c r="D20" s="194"/>
      <c r="E20" s="191"/>
    </row>
    <row r="21" spans="1:9" s="9" customFormat="1" ht="15" customHeight="1" thickBot="1">
      <c r="A21" s="14"/>
      <c r="B21" s="170" t="s">
        <v>204</v>
      </c>
      <c r="C21" s="171"/>
      <c r="D21" s="195">
        <f>SUM(D15:D19)</f>
        <v>0</v>
      </c>
      <c r="E21" s="195">
        <f>SUM(E15:E19)</f>
        <v>0</v>
      </c>
    </row>
    <row r="22" spans="1:9" s="9" customFormat="1" ht="12.75" customHeight="1">
      <c r="A22" s="31"/>
      <c r="B22" s="83"/>
      <c r="C22" s="93"/>
      <c r="D22" s="196"/>
      <c r="E22" s="196"/>
    </row>
    <row r="23" spans="1:9" s="9" customFormat="1" ht="12.75" customHeight="1">
      <c r="A23" s="31"/>
      <c r="B23" s="84" t="s">
        <v>131</v>
      </c>
      <c r="C23" s="93"/>
      <c r="D23" s="196"/>
      <c r="E23" s="196"/>
    </row>
    <row r="24" spans="1:9" ht="12.6" customHeight="1">
      <c r="A24" s="16"/>
      <c r="B24" s="89" t="s">
        <v>179</v>
      </c>
      <c r="C24" s="93"/>
      <c r="D24" s="192"/>
      <c r="E24" s="193"/>
    </row>
    <row r="25" spans="1:9" ht="12.6" customHeight="1">
      <c r="A25" s="16"/>
      <c r="B25" s="89" t="s">
        <v>115</v>
      </c>
      <c r="C25" s="93"/>
      <c r="D25" s="192"/>
      <c r="E25" s="193"/>
    </row>
    <row r="26" spans="1:9" ht="12.6" customHeight="1">
      <c r="A26" s="16"/>
      <c r="B26" s="89" t="s">
        <v>160</v>
      </c>
      <c r="C26" s="93"/>
      <c r="D26" s="192"/>
      <c r="E26" s="193"/>
    </row>
    <row r="27" spans="1:9" ht="12.6" customHeight="1">
      <c r="A27" s="16"/>
      <c r="B27" s="89" t="s">
        <v>181</v>
      </c>
      <c r="C27" s="93"/>
      <c r="D27" s="192"/>
      <c r="E27" s="193"/>
    </row>
    <row r="28" spans="1:9" s="9" customFormat="1" ht="13.9" customHeight="1" thickBot="1">
      <c r="A28" s="31"/>
      <c r="B28" s="83"/>
      <c r="C28" s="93"/>
      <c r="D28" s="196"/>
      <c r="E28" s="197"/>
      <c r="F28" s="26"/>
    </row>
    <row r="29" spans="1:9" s="9" customFormat="1" ht="13.9" customHeight="1" thickBot="1">
      <c r="A29" s="31"/>
      <c r="B29" s="170" t="s">
        <v>205</v>
      </c>
      <c r="C29" s="171"/>
      <c r="D29" s="195">
        <f>SUM(D24:D27)</f>
        <v>0</v>
      </c>
      <c r="E29" s="195">
        <f>SUM(E24:E27)</f>
        <v>0</v>
      </c>
      <c r="F29" s="26"/>
    </row>
    <row r="30" spans="1:9" s="9" customFormat="1" ht="13.9" customHeight="1" thickBot="1">
      <c r="A30" s="31"/>
      <c r="B30" s="83"/>
      <c r="C30" s="93"/>
      <c r="D30" s="196"/>
      <c r="E30" s="197"/>
      <c r="F30" s="26"/>
    </row>
    <row r="31" spans="1:9" s="30" customFormat="1" ht="14.25" customHeight="1" thickBot="1">
      <c r="A31" s="33"/>
      <c r="B31" s="170" t="s">
        <v>206</v>
      </c>
      <c r="C31" s="172"/>
      <c r="D31" s="190">
        <f>+D12+D21+D29</f>
        <v>408685.88000000006</v>
      </c>
      <c r="E31" s="190">
        <f>+E12+E21+E29</f>
        <v>-2709798.86</v>
      </c>
      <c r="F31" s="9"/>
    </row>
    <row r="32" spans="1:9" s="9" customFormat="1">
      <c r="A32" s="7"/>
      <c r="B32" s="84" t="s">
        <v>116</v>
      </c>
      <c r="C32" s="93"/>
      <c r="D32" s="198">
        <f>+D31-D33</f>
        <v>408685.88000000006</v>
      </c>
      <c r="E32" s="198">
        <f>+E31-E33</f>
        <v>-2709798.86</v>
      </c>
    </row>
    <row r="33" spans="1:5" s="9" customFormat="1">
      <c r="A33" s="31"/>
      <c r="B33" s="83" t="s">
        <v>117</v>
      </c>
      <c r="C33" s="93"/>
      <c r="D33" s="198">
        <f>+PyG!D88</f>
        <v>0</v>
      </c>
      <c r="E33" s="198">
        <f>+PyG!E88</f>
        <v>0</v>
      </c>
    </row>
    <row r="34" spans="1:5">
      <c r="D34" s="199"/>
      <c r="E34" s="199"/>
    </row>
    <row r="35" spans="1:5">
      <c r="B35" s="35"/>
      <c r="C35" s="36"/>
      <c r="D35" s="200"/>
      <c r="E35" s="200"/>
    </row>
    <row r="36" spans="1:5">
      <c r="A36" s="34"/>
      <c r="B36" s="35"/>
      <c r="C36" s="36"/>
      <c r="D36" s="200"/>
      <c r="E36" s="200"/>
    </row>
    <row r="37" spans="1:5">
      <c r="C37" s="7"/>
    </row>
  </sheetData>
  <customSheetViews>
    <customSheetView guid="{B690361E-7F5D-435B-BFEE-5B4005E7C692}" showPageBreaks="1" printArea="1" showAutoFilter="1" topLeftCell="A8">
      <selection activeCell="B10" sqref="B10:E24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1"/>
      <autoFilter ref="G10:G24" xr:uid="{00000000-0000-0000-0000-000000000000}"/>
    </customSheetView>
    <customSheetView guid="{AE3D5C54-4DC6-4E31-8846-30AC6DAB5A2E}" showPageBreaks="1" printArea="1" showAutoFilter="1" topLeftCell="A8">
      <selection activeCell="B10" sqref="B10:E23"/>
      <colBreaks count="1" manualBreakCount="1">
        <brk id="5" max="1048575" man="1"/>
      </colBreaks>
      <pageMargins left="0.7" right="0.7" top="0.75" bottom="0.75" header="0.3" footer="0.3"/>
      <pageSetup paperSize="9" scale="86" orientation="portrait" r:id="rId2"/>
      <autoFilter ref="G10:G24" xr:uid="{00000000-0000-0000-0000-000000000000}"/>
    </customSheetView>
  </customSheetViews>
  <mergeCells count="2">
    <mergeCell ref="B2:E3"/>
    <mergeCell ref="B6:E7"/>
  </mergeCells>
  <pageMargins left="0.7" right="0.7" top="0.75" bottom="0.75" header="0.3" footer="0.3"/>
  <pageSetup paperSize="9" scale="86" orientation="portrait" r:id="rId3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rgb="FF00B050"/>
  </sheetPr>
  <dimension ref="A1:L54"/>
  <sheetViews>
    <sheetView showGridLines="0" zoomScale="70" zoomScaleNormal="70" workbookViewId="0">
      <selection activeCell="C42" sqref="C42"/>
    </sheetView>
  </sheetViews>
  <sheetFormatPr baseColWidth="10" defaultColWidth="9.140625" defaultRowHeight="11.25"/>
  <cols>
    <col min="1" max="1" width="9.140625" style="57" customWidth="1"/>
    <col min="2" max="2" width="74.85546875" style="58" customWidth="1"/>
    <col min="3" max="4" width="16.7109375" style="58" customWidth="1"/>
    <col min="5" max="7" width="13.85546875" style="45" customWidth="1"/>
    <col min="8" max="9" width="16.28515625" style="45" bestFit="1" customWidth="1"/>
    <col min="10" max="10" width="9.140625" style="58"/>
    <col min="11" max="11" width="9.7109375" style="10" bestFit="1" customWidth="1"/>
    <col min="12" max="16384" width="9.140625" style="58"/>
  </cols>
  <sheetData>
    <row r="1" spans="1:11" ht="18" customHeight="1">
      <c r="B1" s="60" t="str">
        <f>+COVER!D14</f>
        <v>Mondo TV Producciones Canarias S.L.U.</v>
      </c>
    </row>
    <row r="2" spans="1:11">
      <c r="B2" s="60" t="str">
        <f>"Estado de cambios en el patrimonio neto correspondiente al ejercicio terminado el 31 de diciembre de " &amp; COVER!F16</f>
        <v>Estado de cambios en el patrimonio neto correspondiente al ejercicio terminado el 31 de diciembre de 2019</v>
      </c>
      <c r="C2" s="60"/>
      <c r="D2" s="60"/>
      <c r="E2" s="60"/>
      <c r="F2" s="60"/>
      <c r="G2" s="60"/>
      <c r="H2" s="60"/>
      <c r="I2" s="60"/>
    </row>
    <row r="3" spans="1:11">
      <c r="B3" s="60" t="s">
        <v>0</v>
      </c>
      <c r="E3" s="58"/>
      <c r="F3" s="58"/>
      <c r="G3" s="58"/>
      <c r="H3" s="58"/>
      <c r="I3" s="58"/>
    </row>
    <row r="4" spans="1:11">
      <c r="B4" s="60"/>
      <c r="E4" s="58"/>
      <c r="F4" s="58"/>
      <c r="G4" s="58"/>
      <c r="H4" s="58"/>
      <c r="I4" s="58"/>
    </row>
    <row r="5" spans="1:11">
      <c r="B5" s="60" t="str">
        <f>"B) Estado total de cambios en el patrimonio neto correspondiente al ejercicio terminado el 31 de diciembre de "&amp; COVER!F16</f>
        <v>B) Estado total de cambios en el patrimonio neto correspondiente al ejercicio terminado el 31 de diciembre de 2019</v>
      </c>
      <c r="C5" s="60"/>
      <c r="D5" s="60"/>
      <c r="E5" s="60"/>
      <c r="F5" s="60"/>
      <c r="G5" s="60"/>
      <c r="H5" s="60"/>
      <c r="I5" s="60"/>
    </row>
    <row r="6" spans="1:11">
      <c r="F6" s="76"/>
      <c r="G6" s="76"/>
      <c r="H6" s="76"/>
      <c r="I6" s="59"/>
    </row>
    <row r="7" spans="1:11" ht="5.25" customHeight="1" thickBot="1">
      <c r="F7" s="76"/>
      <c r="G7" s="76"/>
      <c r="H7" s="76"/>
      <c r="I7" s="59"/>
    </row>
    <row r="8" spans="1:11" ht="54" customHeight="1" thickBot="1">
      <c r="B8" s="168"/>
      <c r="C8" s="175" t="s">
        <v>39</v>
      </c>
      <c r="D8" s="175" t="s">
        <v>195</v>
      </c>
      <c r="E8" s="175" t="s">
        <v>118</v>
      </c>
      <c r="F8" s="175" t="s">
        <v>141</v>
      </c>
      <c r="G8" s="175" t="s">
        <v>43</v>
      </c>
      <c r="H8" s="175" t="s">
        <v>121</v>
      </c>
      <c r="I8" s="175" t="s">
        <v>111</v>
      </c>
      <c r="K8" s="24"/>
    </row>
    <row r="9" spans="1:11" ht="13.5" thickBot="1">
      <c r="B9" s="83"/>
      <c r="C9" s="179"/>
      <c r="D9" s="179"/>
      <c r="E9" s="179"/>
      <c r="F9" s="179"/>
      <c r="G9" s="179"/>
      <c r="H9" s="179"/>
      <c r="I9" s="179"/>
      <c r="K9" s="25"/>
    </row>
    <row r="10" spans="1:11" ht="13.5" thickBot="1">
      <c r="B10" s="176" t="s">
        <v>191</v>
      </c>
      <c r="C10" s="180">
        <v>3006</v>
      </c>
      <c r="D10" s="180">
        <v>0</v>
      </c>
      <c r="E10" s="180">
        <v>89152.75</v>
      </c>
      <c r="F10" s="180">
        <v>0</v>
      </c>
      <c r="G10" s="180">
        <v>0</v>
      </c>
      <c r="H10" s="180">
        <v>174479.42</v>
      </c>
      <c r="I10" s="180">
        <f>SUM(C10:H10)</f>
        <v>266638.17000000004</v>
      </c>
      <c r="K10" s="25"/>
    </row>
    <row r="11" spans="1:11" ht="12.75">
      <c r="B11" s="83"/>
      <c r="C11" s="84"/>
      <c r="D11" s="84"/>
      <c r="E11" s="84"/>
      <c r="F11" s="84"/>
      <c r="G11" s="84"/>
      <c r="H11" s="84"/>
      <c r="I11" s="84"/>
      <c r="K11" s="25"/>
    </row>
    <row r="12" spans="1:11" ht="12.75">
      <c r="B12" s="174" t="s">
        <v>192</v>
      </c>
      <c r="C12" s="84"/>
      <c r="D12" s="84"/>
      <c r="E12" s="84"/>
      <c r="F12" s="84"/>
      <c r="G12" s="84"/>
      <c r="H12" s="84"/>
      <c r="I12" s="84"/>
      <c r="K12" s="25"/>
    </row>
    <row r="13" spans="1:11" ht="12.75">
      <c r="B13" s="97"/>
      <c r="C13" s="84"/>
      <c r="D13" s="84"/>
      <c r="E13" s="84"/>
      <c r="F13" s="84"/>
      <c r="G13" s="84"/>
      <c r="H13" s="84"/>
      <c r="I13" s="84"/>
      <c r="K13" s="25"/>
    </row>
    <row r="14" spans="1:11" ht="12.75">
      <c r="B14" s="174" t="s">
        <v>193</v>
      </c>
      <c r="C14" s="84"/>
      <c r="D14" s="84"/>
      <c r="E14" s="182">
        <v>0.01</v>
      </c>
      <c r="F14" s="182"/>
      <c r="G14" s="182"/>
      <c r="H14" s="182">
        <v>0</v>
      </c>
      <c r="I14" s="183">
        <f>SUM(C14:H14)</f>
        <v>0.01</v>
      </c>
      <c r="K14" s="25"/>
    </row>
    <row r="15" spans="1:11" ht="13.5" thickBot="1">
      <c r="B15" s="90"/>
      <c r="C15" s="92"/>
      <c r="D15" s="92"/>
      <c r="E15" s="92"/>
      <c r="F15" s="92"/>
      <c r="G15" s="92"/>
      <c r="H15" s="92"/>
      <c r="I15" s="92"/>
      <c r="K15" s="25"/>
    </row>
    <row r="16" spans="1:11" s="77" customFormat="1" ht="14.25" customHeight="1" thickBot="1">
      <c r="A16" s="39"/>
      <c r="B16" s="176" t="s">
        <v>194</v>
      </c>
      <c r="C16" s="181">
        <f>+C10+C12+C14</f>
        <v>3006</v>
      </c>
      <c r="D16" s="181">
        <v>0</v>
      </c>
      <c r="E16" s="181">
        <f t="shared" ref="E16:I16" si="0">+E10+E12+E14</f>
        <v>89152.76</v>
      </c>
      <c r="F16" s="181">
        <f t="shared" si="0"/>
        <v>0</v>
      </c>
      <c r="G16" s="181">
        <f t="shared" si="0"/>
        <v>0</v>
      </c>
      <c r="H16" s="181">
        <f t="shared" si="0"/>
        <v>174479.42</v>
      </c>
      <c r="I16" s="181">
        <f t="shared" si="0"/>
        <v>266638.18000000005</v>
      </c>
      <c r="K16" s="40"/>
    </row>
    <row r="17" spans="1:11" s="44" customFormat="1" ht="14.25" customHeight="1">
      <c r="A17" s="74"/>
      <c r="B17" s="177"/>
      <c r="C17" s="178"/>
      <c r="D17" s="178"/>
      <c r="E17" s="178"/>
      <c r="F17" s="178"/>
      <c r="G17" s="178"/>
      <c r="H17" s="178"/>
      <c r="I17" s="178"/>
      <c r="K17" s="75"/>
    </row>
    <row r="18" spans="1:11" s="77" customFormat="1" ht="15" customHeight="1">
      <c r="A18" s="39"/>
      <c r="B18" s="173" t="s">
        <v>113</v>
      </c>
      <c r="C18" s="182">
        <v>0</v>
      </c>
      <c r="D18" s="182"/>
      <c r="E18" s="182">
        <f>-F18</f>
        <v>0</v>
      </c>
      <c r="F18" s="182">
        <f>-F16</f>
        <v>0</v>
      </c>
      <c r="G18" s="182">
        <v>0</v>
      </c>
      <c r="H18" s="182">
        <f>+PyG!E60</f>
        <v>-2709798.86</v>
      </c>
      <c r="I18" s="183">
        <f>SUM(C18:H18)</f>
        <v>-2709798.86</v>
      </c>
      <c r="K18" s="40"/>
    </row>
    <row r="19" spans="1:11" s="77" customFormat="1" ht="15" customHeight="1">
      <c r="A19" s="39"/>
      <c r="B19" s="95"/>
      <c r="C19" s="182"/>
      <c r="D19" s="182"/>
      <c r="E19" s="182"/>
      <c r="F19" s="182"/>
      <c r="G19" s="182"/>
      <c r="H19" s="182"/>
      <c r="I19" s="183"/>
      <c r="K19" s="40"/>
    </row>
    <row r="20" spans="1:11" s="44" customFormat="1" ht="12.75">
      <c r="A20" s="74"/>
      <c r="B20" s="174" t="s">
        <v>182</v>
      </c>
      <c r="C20" s="183">
        <f>SUM(C21:C27)</f>
        <v>0</v>
      </c>
      <c r="D20" s="183">
        <f>SUM(D21:D27)</f>
        <v>0</v>
      </c>
      <c r="E20" s="183">
        <f t="shared" ref="E20:H20" si="1">SUM(E21:E27)</f>
        <v>0</v>
      </c>
      <c r="F20" s="183">
        <f t="shared" si="1"/>
        <v>0</v>
      </c>
      <c r="G20" s="183">
        <f t="shared" si="1"/>
        <v>0</v>
      </c>
      <c r="H20" s="183">
        <f t="shared" si="1"/>
        <v>0</v>
      </c>
      <c r="I20" s="183">
        <f>SUM(C20:H20)</f>
        <v>0</v>
      </c>
      <c r="K20" s="75"/>
    </row>
    <row r="21" spans="1:11" s="44" customFormat="1" ht="12.75">
      <c r="A21" s="74"/>
      <c r="B21" s="97" t="s">
        <v>183</v>
      </c>
      <c r="C21" s="182"/>
      <c r="D21" s="182"/>
      <c r="E21" s="182"/>
      <c r="F21" s="182"/>
      <c r="G21" s="182"/>
      <c r="H21" s="182"/>
      <c r="I21" s="183"/>
      <c r="K21" s="75"/>
    </row>
    <row r="22" spans="1:11" s="44" customFormat="1" ht="12.75">
      <c r="A22" s="74"/>
      <c r="B22" s="97" t="s">
        <v>184</v>
      </c>
      <c r="C22" s="182"/>
      <c r="D22" s="182"/>
      <c r="E22" s="182"/>
      <c r="F22" s="182"/>
      <c r="G22" s="182"/>
      <c r="H22" s="182"/>
      <c r="I22" s="183"/>
      <c r="K22" s="75"/>
    </row>
    <row r="23" spans="1:11" s="44" customFormat="1" ht="14.25" customHeight="1">
      <c r="A23" s="74"/>
      <c r="B23" s="97" t="s">
        <v>185</v>
      </c>
      <c r="C23" s="182">
        <v>0</v>
      </c>
      <c r="D23" s="182">
        <v>0</v>
      </c>
      <c r="E23" s="182"/>
      <c r="F23" s="182"/>
      <c r="G23" s="182"/>
      <c r="H23" s="182"/>
      <c r="I23" s="183">
        <f>SUM(C23:H23)</f>
        <v>0</v>
      </c>
      <c r="K23" s="75"/>
    </row>
    <row r="24" spans="1:11" s="44" customFormat="1" ht="12.75">
      <c r="A24" s="74"/>
      <c r="B24" s="97" t="s">
        <v>186</v>
      </c>
      <c r="C24" s="182"/>
      <c r="D24" s="182"/>
      <c r="E24" s="182"/>
      <c r="F24" s="182"/>
      <c r="G24" s="182"/>
      <c r="H24" s="182"/>
      <c r="I24" s="183"/>
      <c r="K24" s="75"/>
    </row>
    <row r="25" spans="1:11" s="44" customFormat="1" ht="14.25" customHeight="1">
      <c r="A25" s="74"/>
      <c r="B25" s="97" t="s">
        <v>187</v>
      </c>
      <c r="C25" s="182"/>
      <c r="D25" s="182"/>
      <c r="E25" s="182"/>
      <c r="F25" s="182"/>
      <c r="G25" s="182"/>
      <c r="H25" s="182"/>
      <c r="I25" s="183"/>
      <c r="K25" s="75"/>
    </row>
    <row r="26" spans="1:11" s="44" customFormat="1" ht="14.25" customHeight="1">
      <c r="A26" s="74"/>
      <c r="B26" s="97" t="s">
        <v>188</v>
      </c>
      <c r="C26" s="182"/>
      <c r="D26" s="182"/>
      <c r="E26" s="182"/>
      <c r="F26" s="182"/>
      <c r="G26" s="182"/>
      <c r="H26" s="182"/>
      <c r="I26" s="183"/>
      <c r="K26" s="75"/>
    </row>
    <row r="27" spans="1:11" s="44" customFormat="1" ht="14.25" customHeight="1">
      <c r="A27" s="74"/>
      <c r="B27" s="97" t="s">
        <v>189</v>
      </c>
      <c r="C27" s="182"/>
      <c r="D27" s="182"/>
      <c r="E27" s="182"/>
      <c r="F27" s="182"/>
      <c r="G27" s="182"/>
      <c r="H27" s="182"/>
      <c r="I27" s="183"/>
      <c r="K27" s="75"/>
    </row>
    <row r="28" spans="1:11" s="44" customFormat="1" ht="14.25" customHeight="1">
      <c r="A28" s="74"/>
      <c r="B28" s="97"/>
      <c r="C28" s="182"/>
      <c r="D28" s="182"/>
      <c r="E28" s="182"/>
      <c r="F28" s="182"/>
      <c r="G28" s="182"/>
      <c r="H28" s="182"/>
      <c r="I28" s="183"/>
      <c r="K28" s="75"/>
    </row>
    <row r="29" spans="1:11" s="44" customFormat="1" ht="14.25" customHeight="1">
      <c r="A29" s="74"/>
      <c r="B29" s="174" t="s">
        <v>112</v>
      </c>
      <c r="C29" s="182">
        <v>0</v>
      </c>
      <c r="D29" s="182"/>
      <c r="E29" s="182">
        <f>-H29</f>
        <v>174479.42</v>
      </c>
      <c r="F29" s="182">
        <v>0</v>
      </c>
      <c r="G29" s="182">
        <v>0</v>
      </c>
      <c r="H29" s="182">
        <f>-H16</f>
        <v>-174479.42</v>
      </c>
      <c r="I29" s="183">
        <f>SUM(C29:H29)</f>
        <v>0</v>
      </c>
      <c r="K29" s="75"/>
    </row>
    <row r="30" spans="1:11" s="44" customFormat="1" ht="13.5" thickBot="1">
      <c r="A30" s="74"/>
      <c r="B30" s="97"/>
      <c r="C30" s="182"/>
      <c r="D30" s="182"/>
      <c r="E30" s="182"/>
      <c r="F30" s="182"/>
      <c r="G30" s="182"/>
      <c r="H30" s="182"/>
      <c r="I30" s="183"/>
      <c r="K30" s="75"/>
    </row>
    <row r="31" spans="1:11" s="77" customFormat="1" ht="13.5" thickBot="1">
      <c r="A31" s="39"/>
      <c r="B31" s="176" t="s">
        <v>190</v>
      </c>
      <c r="C31" s="180">
        <f>+C18+C20+C29+C16</f>
        <v>3006</v>
      </c>
      <c r="D31" s="180">
        <f>+D18+D20+D29+D16</f>
        <v>0</v>
      </c>
      <c r="E31" s="180">
        <f>+E18+E20+E29+E16</f>
        <v>263632.18</v>
      </c>
      <c r="F31" s="180">
        <f t="shared" ref="F31:I31" si="2">+F18+F20+F29+F16</f>
        <v>0</v>
      </c>
      <c r="G31" s="180">
        <f t="shared" si="2"/>
        <v>0</v>
      </c>
      <c r="H31" s="180">
        <f t="shared" si="2"/>
        <v>-2709798.86</v>
      </c>
      <c r="I31" s="180">
        <f t="shared" si="2"/>
        <v>-2443160.6799999997</v>
      </c>
      <c r="K31" s="40"/>
    </row>
    <row r="32" spans="1:11" ht="14.25" customHeight="1">
      <c r="B32" s="95"/>
      <c r="C32" s="182"/>
      <c r="D32" s="182"/>
      <c r="E32" s="182"/>
      <c r="F32" s="182"/>
      <c r="G32" s="182"/>
      <c r="H32" s="182"/>
      <c r="I32" s="183"/>
    </row>
    <row r="33" spans="2:12" ht="15" customHeight="1">
      <c r="B33" s="174" t="s">
        <v>198</v>
      </c>
      <c r="C33" s="182">
        <v>0</v>
      </c>
      <c r="D33" s="182">
        <v>0</v>
      </c>
      <c r="E33" s="182">
        <v>0</v>
      </c>
      <c r="F33" s="182">
        <v>0</v>
      </c>
      <c r="G33" s="182">
        <v>0</v>
      </c>
      <c r="H33" s="182">
        <v>0</v>
      </c>
      <c r="I33" s="183">
        <f>ROUND(SUM(C33:H33),0)</f>
        <v>0</v>
      </c>
    </row>
    <row r="34" spans="2:12" ht="15" customHeight="1">
      <c r="B34" s="97"/>
      <c r="C34" s="182"/>
      <c r="D34" s="182"/>
      <c r="E34" s="182"/>
      <c r="F34" s="182"/>
      <c r="G34" s="182"/>
      <c r="H34" s="182"/>
      <c r="I34" s="183"/>
    </row>
    <row r="35" spans="2:12" ht="15" customHeight="1">
      <c r="B35" s="174" t="s">
        <v>199</v>
      </c>
      <c r="C35" s="182">
        <v>0</v>
      </c>
      <c r="D35" s="182">
        <v>0</v>
      </c>
      <c r="E35" s="182">
        <v>0</v>
      </c>
      <c r="F35" s="182">
        <v>0</v>
      </c>
      <c r="G35" s="182">
        <v>0</v>
      </c>
      <c r="H35" s="182">
        <v>0</v>
      </c>
      <c r="I35" s="183">
        <f>SUM(C35:H35)</f>
        <v>0</v>
      </c>
    </row>
    <row r="36" spans="2:12" ht="15" customHeight="1" thickBot="1">
      <c r="B36" s="95"/>
      <c r="C36" s="182"/>
      <c r="D36" s="182"/>
      <c r="E36" s="182"/>
      <c r="F36" s="182"/>
      <c r="G36" s="182"/>
      <c r="H36" s="182"/>
      <c r="I36" s="183"/>
    </row>
    <row r="37" spans="2:12" ht="13.5" thickBot="1">
      <c r="B37" s="176" t="s">
        <v>197</v>
      </c>
      <c r="C37" s="180">
        <f>+C31+C33+C35</f>
        <v>3006</v>
      </c>
      <c r="D37" s="180">
        <f>+D31+D33+D35</f>
        <v>0</v>
      </c>
      <c r="E37" s="180">
        <f t="shared" ref="E37:I37" si="3">+E31+E33+E35</f>
        <v>263632.18</v>
      </c>
      <c r="F37" s="180">
        <f t="shared" si="3"/>
        <v>0</v>
      </c>
      <c r="G37" s="180">
        <f t="shared" si="3"/>
        <v>0</v>
      </c>
      <c r="H37" s="180">
        <f t="shared" si="3"/>
        <v>-2709798.86</v>
      </c>
      <c r="I37" s="180">
        <f t="shared" si="3"/>
        <v>-2443160.6799999997</v>
      </c>
      <c r="L37" s="187"/>
    </row>
    <row r="38" spans="2:12" ht="14.25" customHeight="1">
      <c r="B38" s="177"/>
      <c r="C38" s="184"/>
      <c r="D38" s="184"/>
      <c r="E38" s="184"/>
      <c r="F38" s="184"/>
      <c r="G38" s="184"/>
      <c r="H38" s="184"/>
      <c r="I38" s="184"/>
    </row>
    <row r="39" spans="2:12" ht="14.25" customHeight="1">
      <c r="B39" s="173" t="s">
        <v>113</v>
      </c>
      <c r="C39" s="182">
        <v>0</v>
      </c>
      <c r="D39" s="182">
        <v>0</v>
      </c>
      <c r="E39" s="182">
        <v>0</v>
      </c>
      <c r="F39" s="182">
        <v>0</v>
      </c>
      <c r="G39" s="182">
        <v>0</v>
      </c>
      <c r="H39" s="182">
        <f>+PyG!D60</f>
        <v>408685.88000000006</v>
      </c>
      <c r="I39" s="183">
        <f>SUM(C39:H39)</f>
        <v>408685.88000000006</v>
      </c>
    </row>
    <row r="40" spans="2:12" ht="14.25" customHeight="1">
      <c r="B40" s="95"/>
      <c r="C40" s="182"/>
      <c r="D40" s="182"/>
      <c r="E40" s="182"/>
      <c r="F40" s="182"/>
      <c r="G40" s="182"/>
      <c r="H40" s="182"/>
      <c r="I40" s="183"/>
    </row>
    <row r="41" spans="2:12" ht="14.25" customHeight="1">
      <c r="B41" s="174" t="s">
        <v>182</v>
      </c>
      <c r="C41" s="183">
        <f>SUM(C42:C48)</f>
        <v>2896994</v>
      </c>
      <c r="D41" s="183">
        <f>SUM(D42:D48)</f>
        <v>0</v>
      </c>
      <c r="E41" s="183">
        <f t="shared" ref="E41" si="4">SUM(E42:E48)</f>
        <v>0</v>
      </c>
      <c r="F41" s="183">
        <f t="shared" ref="F41" si="5">SUM(F42:F48)</f>
        <v>0</v>
      </c>
      <c r="G41" s="183">
        <f t="shared" ref="G41" si="6">SUM(G42:G48)</f>
        <v>0</v>
      </c>
      <c r="H41" s="183">
        <f t="shared" ref="H41" si="7">SUM(H42:H48)</f>
        <v>0</v>
      </c>
      <c r="I41" s="183">
        <f t="shared" ref="I41" si="8">SUM(I42:I48)</f>
        <v>2896994</v>
      </c>
    </row>
    <row r="42" spans="2:12" ht="14.25" customHeight="1">
      <c r="B42" s="97" t="s">
        <v>183</v>
      </c>
      <c r="C42" s="213">
        <v>2896994</v>
      </c>
      <c r="D42" s="213">
        <v>0</v>
      </c>
      <c r="E42" s="182"/>
      <c r="F42" s="182"/>
      <c r="G42" s="182"/>
      <c r="H42" s="182"/>
      <c r="I42" s="183">
        <f>SUM(C42:H42)</f>
        <v>2896994</v>
      </c>
    </row>
    <row r="43" spans="2:12" ht="14.25" customHeight="1">
      <c r="B43" s="97" t="s">
        <v>184</v>
      </c>
      <c r="C43" s="182"/>
      <c r="D43" s="182"/>
      <c r="E43" s="182"/>
      <c r="F43" s="182"/>
      <c r="G43" s="182"/>
      <c r="H43" s="182"/>
      <c r="I43" s="183">
        <f t="shared" ref="I43:I48" si="9">SUM(C43:H43)</f>
        <v>0</v>
      </c>
    </row>
    <row r="44" spans="2:12" ht="14.25" customHeight="1">
      <c r="B44" s="97" t="s">
        <v>185</v>
      </c>
      <c r="C44" s="182">
        <v>0</v>
      </c>
      <c r="D44" s="182">
        <v>0</v>
      </c>
      <c r="E44" s="182"/>
      <c r="F44" s="182"/>
      <c r="G44" s="182"/>
      <c r="H44" s="182"/>
      <c r="I44" s="183">
        <f t="shared" si="9"/>
        <v>0</v>
      </c>
    </row>
    <row r="45" spans="2:12" ht="14.25" customHeight="1">
      <c r="B45" s="97" t="s">
        <v>186</v>
      </c>
      <c r="C45" s="182"/>
      <c r="D45" s="182"/>
      <c r="E45" s="182"/>
      <c r="F45" s="182"/>
      <c r="G45" s="182"/>
      <c r="H45" s="182"/>
      <c r="I45" s="183">
        <f t="shared" si="9"/>
        <v>0</v>
      </c>
    </row>
    <row r="46" spans="2:12" ht="14.25" customHeight="1">
      <c r="B46" s="97" t="s">
        <v>187</v>
      </c>
      <c r="C46" s="182"/>
      <c r="D46" s="182"/>
      <c r="E46" s="182"/>
      <c r="F46" s="182"/>
      <c r="G46" s="182"/>
      <c r="H46" s="182"/>
      <c r="I46" s="183">
        <f t="shared" si="9"/>
        <v>0</v>
      </c>
    </row>
    <row r="47" spans="2:12" ht="14.25" customHeight="1">
      <c r="B47" s="97" t="s">
        <v>188</v>
      </c>
      <c r="C47" s="182"/>
      <c r="D47" s="182"/>
      <c r="E47" s="182"/>
      <c r="F47" s="182"/>
      <c r="G47" s="182"/>
      <c r="H47" s="182"/>
      <c r="I47" s="183">
        <f t="shared" si="9"/>
        <v>0</v>
      </c>
    </row>
    <row r="48" spans="2:12" ht="14.25" customHeight="1">
      <c r="B48" s="97" t="s">
        <v>189</v>
      </c>
      <c r="C48" s="182"/>
      <c r="D48" s="182"/>
      <c r="E48" s="182"/>
      <c r="F48" s="182"/>
      <c r="G48" s="182">
        <f>+Pasivo!D19</f>
        <v>0</v>
      </c>
      <c r="H48" s="182"/>
      <c r="I48" s="183">
        <f t="shared" si="9"/>
        <v>0</v>
      </c>
    </row>
    <row r="49" spans="2:9" ht="14.25" customHeight="1">
      <c r="B49" s="97"/>
      <c r="C49" s="182"/>
      <c r="D49" s="182"/>
      <c r="E49" s="182"/>
      <c r="F49" s="182"/>
      <c r="G49" s="182"/>
      <c r="H49" s="182"/>
      <c r="I49" s="183"/>
    </row>
    <row r="50" spans="2:9" ht="14.25" customHeight="1">
      <c r="B50" s="174" t="s">
        <v>112</v>
      </c>
      <c r="C50" s="182">
        <v>0</v>
      </c>
      <c r="D50" s="182">
        <v>0</v>
      </c>
      <c r="E50" s="182">
        <v>0</v>
      </c>
      <c r="F50" s="182">
        <f>-H50</f>
        <v>-2709798.86</v>
      </c>
      <c r="G50" s="182">
        <v>0</v>
      </c>
      <c r="H50" s="182">
        <f>-H37</f>
        <v>2709798.86</v>
      </c>
      <c r="I50" s="183">
        <f>SUM(C50:H50)</f>
        <v>0</v>
      </c>
    </row>
    <row r="51" spans="2:9" ht="14.25" customHeight="1" thickBot="1">
      <c r="B51" s="97"/>
      <c r="C51" s="182"/>
      <c r="D51" s="182"/>
      <c r="E51" s="182"/>
      <c r="F51" s="182"/>
      <c r="G51" s="182"/>
      <c r="H51" s="182"/>
      <c r="I51" s="183"/>
    </row>
    <row r="52" spans="2:9" ht="14.25" customHeight="1" thickBot="1">
      <c r="B52" s="176" t="s">
        <v>207</v>
      </c>
      <c r="C52" s="180">
        <f t="shared" ref="C52:H52" si="10">+C39+C41+C50+C37</f>
        <v>2900000</v>
      </c>
      <c r="D52" s="180">
        <f t="shared" si="10"/>
        <v>0</v>
      </c>
      <c r="E52" s="180">
        <f t="shared" si="10"/>
        <v>263632.18</v>
      </c>
      <c r="F52" s="180">
        <f t="shared" si="10"/>
        <v>-2709798.86</v>
      </c>
      <c r="G52" s="180">
        <f t="shared" si="10"/>
        <v>0</v>
      </c>
      <c r="H52" s="180">
        <f t="shared" si="10"/>
        <v>408685.87999999989</v>
      </c>
      <c r="I52" s="180">
        <f>+I39+I41+I50+I37</f>
        <v>862519.20000000019</v>
      </c>
    </row>
    <row r="54" spans="2:9">
      <c r="C54" s="185">
        <f>+C52-Pasivo!D8</f>
        <v>0</v>
      </c>
      <c r="D54" s="185">
        <f>+D52-Pasivo!D11</f>
        <v>0</v>
      </c>
      <c r="E54" s="185">
        <f>+E52-Pasivo!D12</f>
        <v>0</v>
      </c>
      <c r="F54" s="185">
        <f>+F52-Pasivo!D16</f>
        <v>0</v>
      </c>
      <c r="G54" s="185">
        <f>+G52-Pasivo!D19</f>
        <v>0</v>
      </c>
      <c r="H54" s="185">
        <f>+H52-PyG!D60</f>
        <v>0</v>
      </c>
      <c r="I54" s="185">
        <f>+I52-Pasivo!D7</f>
        <v>0</v>
      </c>
    </row>
  </sheetData>
  <customSheetViews>
    <customSheetView guid="{B690361E-7F5D-435B-BFEE-5B4005E7C692}" showPageBreaks="1" printArea="1" hiddenRows="1" topLeftCell="C4">
      <selection activeCell="B8" sqref="B8:H25"/>
      <colBreaks count="1" manualBreakCount="1">
        <brk id="9" max="1048575" man="1"/>
      </colBreaks>
      <pageMargins left="0.7" right="0.7" top="0.75" bottom="0.75" header="0.3" footer="0.3"/>
      <pageSetup paperSize="9" scale="86" orientation="portrait" r:id="rId1"/>
    </customSheetView>
    <customSheetView guid="{AE3D5C54-4DC6-4E31-8846-30AC6DAB5A2E}" showPageBreaks="1" printArea="1" hiddenRows="1" topLeftCell="C7">
      <selection activeCell="F29" sqref="F29"/>
      <colBreaks count="1" manualBreakCount="1">
        <brk id="9" max="1048575" man="1"/>
      </colBreaks>
      <pageMargins left="0.7" right="0.7" top="0.75" bottom="0.75" header="0.3" footer="0.3"/>
      <pageSetup paperSize="9" scale="86" orientation="portrait" r:id="rId2"/>
    </customSheetView>
  </customSheetViews>
  <pageMargins left="0.7" right="0.7" top="0.75" bottom="0.75" header="0.3" footer="0.3"/>
  <pageSetup paperSize="9" scale="86" orientation="portrait" r:id="rId3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COVER</vt:lpstr>
      <vt:lpstr>Activo</vt:lpstr>
      <vt:lpstr>Pasivo</vt:lpstr>
      <vt:lpstr>PyG</vt:lpstr>
      <vt:lpstr>ECPN A)</vt:lpstr>
      <vt:lpstr>ECPN B)</vt:lpstr>
      <vt:lpstr>Activo!Área_de_impresión</vt:lpstr>
      <vt:lpstr>'ECPN A)'!Área_de_impresión</vt:lpstr>
      <vt:lpstr>'ECPN B)'!Área_de_impresión</vt:lpstr>
      <vt:lpstr>Pasivo!Área_de_impresión</vt:lpstr>
      <vt:lpstr>PyG!Área_de_impresión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otorres1</dc:creator>
  <cp:lastModifiedBy>Piergiacomo Pollonio</cp:lastModifiedBy>
  <cp:lastPrinted>2017-07-25T15:35:33Z</cp:lastPrinted>
  <dcterms:created xsi:type="dcterms:W3CDTF">2012-12-03T09:14:55Z</dcterms:created>
  <dcterms:modified xsi:type="dcterms:W3CDTF">2020-04-01T11:30:34Z</dcterms:modified>
</cp:coreProperties>
</file>